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240" yWindow="90" windowWidth="5595" windowHeight="6660" tabRatio="293"/>
  </bookViews>
  <sheets>
    <sheet name="SYD" sheetId="8" r:id="rId1"/>
    <sheet name="SLN" sheetId="9" r:id="rId2"/>
    <sheet name="PV" sheetId="4" r:id="rId3"/>
    <sheet name="PV comparison" sheetId="6" r:id="rId4"/>
    <sheet name="DDB" sheetId="12" r:id="rId5"/>
    <sheet name="PMT" sheetId="11" r:id="rId6"/>
    <sheet name="FV" sheetId="14" r:id="rId7"/>
    <sheet name="RATE" sheetId="15" r:id="rId8"/>
  </sheets>
  <calcPr calcId="171027"/>
</workbook>
</file>

<file path=xl/calcChain.xml><?xml version="1.0" encoding="utf-8"?>
<calcChain xmlns="http://schemas.openxmlformats.org/spreadsheetml/2006/main">
  <c r="B5" i="8" l="1"/>
  <c r="B8" i="8"/>
  <c r="C8" i="8"/>
  <c r="D8" i="8" s="1"/>
  <c r="B9" i="8" s="1"/>
  <c r="C9" i="8"/>
  <c r="C10" i="8"/>
  <c r="C11" i="8"/>
  <c r="C12" i="8"/>
  <c r="C13" i="8"/>
  <c r="C14" i="8"/>
  <c r="C15" i="8"/>
  <c r="B5" i="9"/>
  <c r="B8" i="9"/>
  <c r="D8" i="9" s="1"/>
  <c r="B9" i="9" s="1"/>
  <c r="D9" i="9" s="1"/>
  <c r="B10" i="9" s="1"/>
  <c r="D10" i="9" s="1"/>
  <c r="B11" i="9" s="1"/>
  <c r="D11" i="9" s="1"/>
  <c r="B12" i="9" s="1"/>
  <c r="D12" i="9" s="1"/>
  <c r="B13" i="9" s="1"/>
  <c r="D13" i="9" s="1"/>
  <c r="B14" i="9" s="1"/>
  <c r="D14" i="9" s="1"/>
  <c r="B15" i="9" s="1"/>
  <c r="D15" i="9" s="1"/>
  <c r="C8" i="9"/>
  <c r="C9" i="9"/>
  <c r="C10" i="9"/>
  <c r="C11" i="9"/>
  <c r="C12" i="9"/>
  <c r="C13" i="9"/>
  <c r="C14" i="9"/>
  <c r="C15" i="9"/>
  <c r="C4" i="4"/>
  <c r="B7" i="4" s="1"/>
  <c r="D7" i="4"/>
  <c r="D8" i="4"/>
  <c r="D9" i="4"/>
  <c r="D10" i="4"/>
  <c r="D11" i="4"/>
  <c r="B7" i="6"/>
  <c r="B8" i="6" s="1"/>
  <c r="C7" i="6"/>
  <c r="C8" i="6" s="1"/>
  <c r="B4" i="12"/>
  <c r="B5" i="12"/>
  <c r="B6" i="12"/>
  <c r="B8" i="12"/>
  <c r="C8" i="12"/>
  <c r="D8" i="12" s="1"/>
  <c r="B9" i="12" s="1"/>
  <c r="D9" i="12" s="1"/>
  <c r="B10" i="12" s="1"/>
  <c r="D10" i="12" s="1"/>
  <c r="B11" i="12" s="1"/>
  <c r="D11" i="12" s="1"/>
  <c r="B12" i="12" s="1"/>
  <c r="D12" i="12" s="1"/>
  <c r="C9" i="12"/>
  <c r="C10" i="12"/>
  <c r="C11" i="12"/>
  <c r="C12" i="12"/>
  <c r="B5" i="11"/>
  <c r="B4" i="14"/>
  <c r="C7" i="14"/>
  <c r="D7" i="14" s="1"/>
  <c r="B8" i="14" s="1"/>
  <c r="B5" i="15"/>
  <c r="D9" i="8" l="1"/>
  <c r="B10" i="8" s="1"/>
  <c r="D10" i="8" s="1"/>
  <c r="B11" i="8" s="1"/>
  <c r="D11" i="8" s="1"/>
  <c r="B12" i="8" s="1"/>
  <c r="D12" i="8" s="1"/>
  <c r="B13" i="8" s="1"/>
  <c r="D13" i="8" s="1"/>
  <c r="B14" i="8" s="1"/>
  <c r="D14" i="8" s="1"/>
  <c r="B15" i="8" s="1"/>
  <c r="D15" i="8" s="1"/>
  <c r="C8" i="14"/>
  <c r="D8" i="14" s="1"/>
  <c r="B9" i="14" s="1"/>
  <c r="C7" i="4"/>
  <c r="E7" i="4" s="1"/>
  <c r="B8" i="4" s="1"/>
  <c r="C8" i="4" l="1"/>
  <c r="E8" i="4" s="1"/>
  <c r="B9" i="4" s="1"/>
  <c r="C9" i="14"/>
  <c r="D9" i="14" s="1"/>
  <c r="B10" i="14" s="1"/>
  <c r="C9" i="4" l="1"/>
  <c r="E9" i="4" s="1"/>
  <c r="B10" i="4" s="1"/>
  <c r="C10" i="14"/>
  <c r="D10" i="14" s="1"/>
  <c r="B11" i="14" s="1"/>
  <c r="C10" i="4" l="1"/>
  <c r="E10" i="4" s="1"/>
  <c r="B11" i="4" s="1"/>
  <c r="C11" i="4" l="1"/>
  <c r="E11" i="4" s="1"/>
</calcChain>
</file>

<file path=xl/sharedStrings.xml><?xml version="1.0" encoding="utf-8"?>
<sst xmlns="http://schemas.openxmlformats.org/spreadsheetml/2006/main" count="60" uniqueCount="32">
  <si>
    <t>ZW("Zins"/12;"Anzahl Monate";"monatlicher</t>
  </si>
  <si>
    <t>Zahlungsbetrag";;0).</t>
  </si>
  <si>
    <t>year</t>
  </si>
  <si>
    <t>salvage</t>
  </si>
  <si>
    <t>number of periods</t>
  </si>
  <si>
    <t>depreciation</t>
  </si>
  <si>
    <t>amortized cost</t>
  </si>
  <si>
    <t>after 5 years</t>
  </si>
  <si>
    <t>initial cost</t>
  </si>
  <si>
    <t>interest</t>
  </si>
  <si>
    <t>profit</t>
  </si>
  <si>
    <t>invest (max)</t>
  </si>
  <si>
    <t>investment 1</t>
  </si>
  <si>
    <t>investment 2</t>
  </si>
  <si>
    <t>investment</t>
  </si>
  <si>
    <t>after the first day</t>
  </si>
  <si>
    <t>after the first month</t>
  </si>
  <si>
    <t>interest rate</t>
  </si>
  <si>
    <t>monthly amount</t>
  </si>
  <si>
    <t>total + interest</t>
  </si>
  <si>
    <t>month</t>
  </si>
  <si>
    <t>amount</t>
  </si>
  <si>
    <t>total</t>
  </si>
  <si>
    <t>number of periods (years)</t>
  </si>
  <si>
    <t>costs of purchase</t>
  </si>
  <si>
    <t>figure</t>
  </si>
  <si>
    <t>return per year</t>
  </si>
  <si>
    <t>investment amount</t>
  </si>
  <si>
    <t>monthly payment</t>
  </si>
  <si>
    <t>payment each period</t>
  </si>
  <si>
    <t>Actual Value of investment</t>
  </si>
  <si>
    <t>loan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</si>
</sst>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DM&quot;;[Red]\-#,##0.00\ &quot;DM&quot;"/>
    <numFmt numFmtId="165" formatCode="#,##0\ [$€-1]"/>
    <numFmt numFmtId="166" formatCode="#,##0.00\ [$€-1];[Red]\-#,##0.00\ [$€-1]"/>
    <numFmt numFmtId="167" formatCode="_-* #,##0.00\ [$€-1]_-;\-* #,##0.00\ [$€-1]_-;_-* &quot;-&quot;??\ [$€-1]_-"/>
    <numFmt numFmtId="168" formatCode="#,##0\ &quot;€&quot;"/>
    <numFmt numFmtId="169" formatCode="[$$-409]#,##0"/>
    <numFmt numFmtId="170" formatCode="[$$-409]#,##0.00"/>
  </numFmts>
  <fonts count="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0"/>
      <name val="Arial"/>
    </font>
    <font>
      <sz val="10"/>
      <name val="Arial"/>
    </font>
    <font>
      <sz val="10"/>
      <color indexed="9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0" xfId="0" applyNumberFormat="1"/>
    <xf numFmtId="166" fontId="0" fillId="0" borderId="0" xfId="0" applyNumberFormat="1"/>
    <xf numFmtId="0" fontId="0" fillId="0" borderId="6" xfId="0" applyBorder="1" applyAlignment="1">
      <alignment horizontal="center"/>
    </xf>
    <xf numFmtId="0" fontId="2" fillId="0" borderId="7" xfId="0" applyFont="1" applyBorder="1"/>
    <xf numFmtId="0" fontId="0" fillId="0" borderId="0" xfId="0" applyFill="1" applyAlignment="1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4" fontId="0" fillId="0" borderId="0" xfId="0" applyNumberFormat="1" applyFill="1"/>
    <xf numFmtId="0" fontId="0" fillId="0" borderId="8" xfId="0" applyFill="1" applyBorder="1"/>
    <xf numFmtId="0" fontId="2" fillId="0" borderId="9" xfId="0" applyFont="1" applyFill="1" applyBorder="1"/>
    <xf numFmtId="0" fontId="3" fillId="0" borderId="10" xfId="0" applyFont="1" applyFill="1" applyBorder="1"/>
    <xf numFmtId="0" fontId="2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13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0" fillId="0" borderId="0" xfId="0" applyFill="1" applyBorder="1" applyAlignment="1">
      <alignment horizontal="center"/>
    </xf>
    <xf numFmtId="165" fontId="1" fillId="0" borderId="0" xfId="0" applyNumberFormat="1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164" fontId="4" fillId="0" borderId="14" xfId="0" applyNumberFormat="1" applyFont="1" applyFill="1" applyBorder="1"/>
    <xf numFmtId="164" fontId="4" fillId="0" borderId="0" xfId="0" applyNumberFormat="1" applyFont="1" applyFill="1"/>
    <xf numFmtId="0" fontId="2" fillId="0" borderId="3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168" fontId="0" fillId="0" borderId="0" xfId="0" applyNumberFormat="1"/>
    <xf numFmtId="0" fontId="7" fillId="0" borderId="0" xfId="0" applyFont="1"/>
    <xf numFmtId="0" fontId="2" fillId="0" borderId="0" xfId="0" applyNumberFormat="1" applyFont="1" applyFill="1"/>
    <xf numFmtId="169" fontId="2" fillId="0" borderId="0" xfId="0" applyNumberFormat="1" applyFont="1" applyFill="1"/>
    <xf numFmtId="169" fontId="1" fillId="0" borderId="10" xfId="0" applyNumberFormat="1" applyFont="1" applyFill="1" applyBorder="1"/>
    <xf numFmtId="169" fontId="1" fillId="0" borderId="3" xfId="0" applyNumberFormat="1" applyFont="1" applyFill="1" applyBorder="1"/>
    <xf numFmtId="169" fontId="1" fillId="0" borderId="11" xfId="0" applyNumberFormat="1" applyFont="1" applyFill="1" applyBorder="1"/>
    <xf numFmtId="169" fontId="3" fillId="0" borderId="10" xfId="0" applyNumberFormat="1" applyFont="1" applyFill="1" applyBorder="1"/>
    <xf numFmtId="169" fontId="3" fillId="0" borderId="3" xfId="0" applyNumberFormat="1" applyFont="1" applyFill="1" applyBorder="1"/>
    <xf numFmtId="169" fontId="3" fillId="0" borderId="13" xfId="0" applyNumberFormat="1" applyFont="1" applyFill="1" applyBorder="1"/>
    <xf numFmtId="169" fontId="3" fillId="0" borderId="11" xfId="0" applyNumberFormat="1" applyFont="1" applyFill="1" applyBorder="1"/>
    <xf numFmtId="169" fontId="0" fillId="0" borderId="0" xfId="0" applyNumberFormat="1"/>
    <xf numFmtId="169" fontId="0" fillId="0" borderId="15" xfId="0" applyNumberFormat="1" applyBorder="1"/>
    <xf numFmtId="169" fontId="0" fillId="0" borderId="16" xfId="0" applyNumberFormat="1" applyBorder="1"/>
    <xf numFmtId="169" fontId="0" fillId="0" borderId="0" xfId="0" applyNumberFormat="1" applyBorder="1"/>
    <xf numFmtId="169" fontId="0" fillId="0" borderId="13" xfId="0" applyNumberFormat="1" applyBorder="1"/>
    <xf numFmtId="169" fontId="0" fillId="0" borderId="7" xfId="0" applyNumberFormat="1" applyBorder="1"/>
    <xf numFmtId="169" fontId="0" fillId="0" borderId="11" xfId="0" applyNumberFormat="1" applyBorder="1"/>
    <xf numFmtId="169" fontId="1" fillId="0" borderId="0" xfId="0" applyNumberFormat="1" applyFont="1"/>
    <xf numFmtId="9" fontId="0" fillId="0" borderId="0" xfId="0" applyNumberFormat="1" applyBorder="1"/>
    <xf numFmtId="0" fontId="0" fillId="0" borderId="0" xfId="0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9" fontId="1" fillId="0" borderId="12" xfId="0" applyNumberFormat="1" applyFont="1" applyFill="1" applyBorder="1"/>
    <xf numFmtId="0" fontId="0" fillId="0" borderId="12" xfId="0" applyFill="1" applyBorder="1" applyAlignment="1">
      <alignment horizontal="center"/>
    </xf>
    <xf numFmtId="169" fontId="2" fillId="0" borderId="11" xfId="0" applyNumberFormat="1" applyFont="1" applyFill="1" applyBorder="1"/>
    <xf numFmtId="169" fontId="2" fillId="0" borderId="3" xfId="0" applyNumberFormat="1" applyFont="1" applyFill="1" applyBorder="1"/>
    <xf numFmtId="10" fontId="2" fillId="0" borderId="3" xfId="0" applyNumberFormat="1" applyFont="1" applyFill="1" applyBorder="1"/>
    <xf numFmtId="170" fontId="0" fillId="0" borderId="0" xfId="0" applyNumberFormat="1"/>
    <xf numFmtId="170" fontId="2" fillId="0" borderId="0" xfId="0" applyNumberFormat="1" applyFont="1"/>
    <xf numFmtId="170" fontId="1" fillId="0" borderId="0" xfId="0" applyNumberFormat="1" applyFont="1"/>
    <xf numFmtId="0" fontId="2" fillId="0" borderId="7" xfId="0" applyFont="1" applyBorder="1" applyAlignment="1">
      <alignment horizont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F20"/>
  <sheetViews>
    <sheetView tabSelected="1" workbookViewId="0">
      <selection activeCell="B5" sqref="B5"/>
    </sheetView>
  </sheetViews>
  <sheetFormatPr defaultColWidth="11.42578125" defaultRowHeight="12.75" x14ac:dyDescent="0.2"/>
  <cols>
    <col min="1" max="1" width="17.42578125" style="13" customWidth="1"/>
    <col min="2" max="2" width="16.5703125" style="13" customWidth="1"/>
    <col min="3" max="3" width="12.28515625" style="13" customWidth="1"/>
    <col min="4" max="4" width="8.85546875" style="13" customWidth="1"/>
    <col min="5" max="16384" width="11.42578125" style="13"/>
  </cols>
  <sheetData>
    <row r="1" spans="1:6" x14ac:dyDescent="0.2">
      <c r="A1" s="14" t="s">
        <v>24</v>
      </c>
      <c r="B1" s="43">
        <v>100000</v>
      </c>
    </row>
    <row r="2" spans="1:6" x14ac:dyDescent="0.2">
      <c r="A2" s="14" t="s">
        <v>4</v>
      </c>
      <c r="B2" s="42">
        <v>8</v>
      </c>
      <c r="E2" s="15"/>
      <c r="F2" s="16"/>
    </row>
    <row r="3" spans="1:6" x14ac:dyDescent="0.2">
      <c r="A3" s="14" t="s">
        <v>3</v>
      </c>
      <c r="B3" s="43">
        <v>1000</v>
      </c>
    </row>
    <row r="5" spans="1:6" x14ac:dyDescent="0.2">
      <c r="A5" s="14" t="s">
        <v>7</v>
      </c>
      <c r="B5" s="66">
        <f>SYD($B$1,$B$3,$B$2,5)</f>
        <v>11000</v>
      </c>
    </row>
    <row r="6" spans="1:6" ht="13.5" thickBot="1" x14ac:dyDescent="0.25">
      <c r="A6" s="17"/>
      <c r="B6" s="17"/>
      <c r="C6" s="17"/>
      <c r="D6" s="17"/>
    </row>
    <row r="7" spans="1:6" ht="13.5" thickBot="1" x14ac:dyDescent="0.25">
      <c r="A7" s="20" t="s">
        <v>2</v>
      </c>
      <c r="B7" s="20" t="s">
        <v>6</v>
      </c>
      <c r="C7" s="18" t="s">
        <v>5</v>
      </c>
      <c r="D7" s="18" t="s">
        <v>3</v>
      </c>
    </row>
    <row r="8" spans="1:6" x14ac:dyDescent="0.2">
      <c r="A8" s="21">
        <v>1</v>
      </c>
      <c r="B8" s="44">
        <f>B1</f>
        <v>100000</v>
      </c>
      <c r="C8" s="44">
        <f t="shared" ref="C8:C15" si="0">SYD($B$1,$B$3,$B$2,A8)</f>
        <v>22000</v>
      </c>
      <c r="D8" s="44">
        <f t="shared" ref="D8:D15" si="1">B8-C8</f>
        <v>78000</v>
      </c>
    </row>
    <row r="9" spans="1:6" x14ac:dyDescent="0.2">
      <c r="A9" s="22">
        <v>2</v>
      </c>
      <c r="B9" s="45">
        <f t="shared" ref="B9:B15" si="2">D8</f>
        <v>78000</v>
      </c>
      <c r="C9" s="45">
        <f t="shared" si="0"/>
        <v>19250</v>
      </c>
      <c r="D9" s="45">
        <f t="shared" si="1"/>
        <v>58750</v>
      </c>
    </row>
    <row r="10" spans="1:6" x14ac:dyDescent="0.2">
      <c r="A10" s="22">
        <v>3</v>
      </c>
      <c r="B10" s="45">
        <f t="shared" si="2"/>
        <v>58750</v>
      </c>
      <c r="C10" s="45">
        <f t="shared" si="0"/>
        <v>16500</v>
      </c>
      <c r="D10" s="45">
        <f t="shared" si="1"/>
        <v>42250</v>
      </c>
    </row>
    <row r="11" spans="1:6" x14ac:dyDescent="0.2">
      <c r="A11" s="22">
        <v>4</v>
      </c>
      <c r="B11" s="45">
        <f t="shared" si="2"/>
        <v>42250</v>
      </c>
      <c r="C11" s="45">
        <f t="shared" si="0"/>
        <v>13750</v>
      </c>
      <c r="D11" s="45">
        <f t="shared" si="1"/>
        <v>28500</v>
      </c>
    </row>
    <row r="12" spans="1:6" x14ac:dyDescent="0.2">
      <c r="A12" s="24">
        <v>5</v>
      </c>
      <c r="B12" s="45">
        <f t="shared" si="2"/>
        <v>28500</v>
      </c>
      <c r="C12" s="45">
        <f t="shared" si="0"/>
        <v>11000</v>
      </c>
      <c r="D12" s="45">
        <f t="shared" si="1"/>
        <v>17500</v>
      </c>
    </row>
    <row r="13" spans="1:6" x14ac:dyDescent="0.2">
      <c r="A13" s="23">
        <v>6</v>
      </c>
      <c r="B13" s="45">
        <f t="shared" si="2"/>
        <v>17500</v>
      </c>
      <c r="C13" s="46">
        <f t="shared" si="0"/>
        <v>8250</v>
      </c>
      <c r="D13" s="46">
        <f t="shared" si="1"/>
        <v>9250</v>
      </c>
    </row>
    <row r="14" spans="1:6" x14ac:dyDescent="0.2">
      <c r="A14" s="22">
        <v>7</v>
      </c>
      <c r="B14" s="45">
        <f t="shared" si="2"/>
        <v>9250</v>
      </c>
      <c r="C14" s="45">
        <f t="shared" si="0"/>
        <v>5500</v>
      </c>
      <c r="D14" s="45">
        <f t="shared" si="1"/>
        <v>3750</v>
      </c>
    </row>
    <row r="15" spans="1:6" x14ac:dyDescent="0.2">
      <c r="A15" s="22">
        <v>8</v>
      </c>
      <c r="B15" s="45">
        <f t="shared" si="2"/>
        <v>3750</v>
      </c>
      <c r="C15" s="45">
        <f t="shared" si="0"/>
        <v>2750</v>
      </c>
      <c r="D15" s="45">
        <f t="shared" si="1"/>
        <v>1000</v>
      </c>
    </row>
    <row r="20" spans="4:4" x14ac:dyDescent="0.2">
      <c r="D20" s="15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20"/>
  <sheetViews>
    <sheetView workbookViewId="0">
      <selection activeCell="B5" sqref="B5"/>
    </sheetView>
  </sheetViews>
  <sheetFormatPr defaultColWidth="11.42578125" defaultRowHeight="12.75" x14ac:dyDescent="0.2"/>
  <cols>
    <col min="1" max="2" width="17.7109375" style="13" customWidth="1"/>
    <col min="3" max="3" width="14.140625" style="13" customWidth="1"/>
    <col min="4" max="16384" width="11.42578125" style="13"/>
  </cols>
  <sheetData>
    <row r="1" spans="1:6" x14ac:dyDescent="0.2">
      <c r="A1" s="14" t="s">
        <v>8</v>
      </c>
      <c r="B1" s="43">
        <v>100000</v>
      </c>
    </row>
    <row r="2" spans="1:6" x14ac:dyDescent="0.2">
      <c r="A2" s="14" t="s">
        <v>4</v>
      </c>
      <c r="B2" s="42">
        <v>8</v>
      </c>
      <c r="E2" s="15"/>
      <c r="F2" s="16"/>
    </row>
    <row r="3" spans="1:6" x14ac:dyDescent="0.2">
      <c r="A3" s="14" t="s">
        <v>3</v>
      </c>
      <c r="B3" s="43">
        <v>1000</v>
      </c>
    </row>
    <row r="5" spans="1:6" x14ac:dyDescent="0.2">
      <c r="A5" s="14" t="s">
        <v>7</v>
      </c>
      <c r="B5" s="43">
        <f>SLN($B$1,$B$3,$B$2)</f>
        <v>12375</v>
      </c>
    </row>
    <row r="6" spans="1:6" ht="13.5" thickBot="1" x14ac:dyDescent="0.25">
      <c r="A6" s="17"/>
      <c r="B6" s="17"/>
      <c r="C6" s="17"/>
      <c r="D6" s="17"/>
    </row>
    <row r="7" spans="1:6" ht="13.5" thickBot="1" x14ac:dyDescent="0.25">
      <c r="A7" s="20" t="s">
        <v>2</v>
      </c>
      <c r="B7" s="20" t="s">
        <v>6</v>
      </c>
      <c r="C7" s="18" t="s">
        <v>5</v>
      </c>
      <c r="D7" s="18" t="s">
        <v>3</v>
      </c>
    </row>
    <row r="8" spans="1:6" x14ac:dyDescent="0.2">
      <c r="A8" s="19">
        <v>1</v>
      </c>
      <c r="B8" s="47">
        <f>B1</f>
        <v>100000</v>
      </c>
      <c r="C8" s="47">
        <f t="shared" ref="C8:C15" si="0">SLN($B$1,$B$3,$B$2)</f>
        <v>12375</v>
      </c>
      <c r="D8" s="47">
        <f t="shared" ref="D8:D15" si="1">B8-C8</f>
        <v>87625</v>
      </c>
    </row>
    <row r="9" spans="1:6" x14ac:dyDescent="0.2">
      <c r="A9" s="25">
        <v>2</v>
      </c>
      <c r="B9" s="48">
        <f t="shared" ref="B9:B15" si="2">D8</f>
        <v>87625</v>
      </c>
      <c r="C9" s="48">
        <f t="shared" si="0"/>
        <v>12375</v>
      </c>
      <c r="D9" s="48">
        <f t="shared" si="1"/>
        <v>75250</v>
      </c>
    </row>
    <row r="10" spans="1:6" x14ac:dyDescent="0.2">
      <c r="A10" s="25">
        <v>3</v>
      </c>
      <c r="B10" s="48">
        <f t="shared" si="2"/>
        <v>75250</v>
      </c>
      <c r="C10" s="48">
        <f t="shared" si="0"/>
        <v>12375</v>
      </c>
      <c r="D10" s="48">
        <f t="shared" si="1"/>
        <v>62875</v>
      </c>
    </row>
    <row r="11" spans="1:6" x14ac:dyDescent="0.2">
      <c r="A11" s="26">
        <v>4</v>
      </c>
      <c r="B11" s="49">
        <f t="shared" si="2"/>
        <v>62875</v>
      </c>
      <c r="C11" s="49">
        <f t="shared" si="0"/>
        <v>12375</v>
      </c>
      <c r="D11" s="49">
        <f t="shared" si="1"/>
        <v>50500</v>
      </c>
    </row>
    <row r="12" spans="1:6" x14ac:dyDescent="0.2">
      <c r="A12" s="28">
        <v>5</v>
      </c>
      <c r="B12" s="48">
        <f t="shared" si="2"/>
        <v>50500</v>
      </c>
      <c r="C12" s="48">
        <f t="shared" si="0"/>
        <v>12375</v>
      </c>
      <c r="D12" s="48">
        <f t="shared" si="1"/>
        <v>38125</v>
      </c>
    </row>
    <row r="13" spans="1:6" x14ac:dyDescent="0.2">
      <c r="A13" s="27">
        <v>6</v>
      </c>
      <c r="B13" s="50">
        <f t="shared" si="2"/>
        <v>38125</v>
      </c>
      <c r="C13" s="50">
        <f t="shared" si="0"/>
        <v>12375</v>
      </c>
      <c r="D13" s="50">
        <f t="shared" si="1"/>
        <v>25750</v>
      </c>
    </row>
    <row r="14" spans="1:6" x14ac:dyDescent="0.2">
      <c r="A14" s="25">
        <v>7</v>
      </c>
      <c r="B14" s="48">
        <f t="shared" si="2"/>
        <v>25750</v>
      </c>
      <c r="C14" s="48">
        <f t="shared" si="0"/>
        <v>12375</v>
      </c>
      <c r="D14" s="48">
        <f t="shared" si="1"/>
        <v>13375</v>
      </c>
    </row>
    <row r="15" spans="1:6" x14ac:dyDescent="0.2">
      <c r="A15" s="25">
        <v>8</v>
      </c>
      <c r="B15" s="48">
        <f t="shared" si="2"/>
        <v>13375</v>
      </c>
      <c r="C15" s="48">
        <f t="shared" si="0"/>
        <v>12375</v>
      </c>
      <c r="D15" s="48">
        <f t="shared" si="1"/>
        <v>1000</v>
      </c>
    </row>
    <row r="20" spans="4:4" x14ac:dyDescent="0.2">
      <c r="D20" s="15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4" sqref="C4"/>
    </sheetView>
  </sheetViews>
  <sheetFormatPr defaultColWidth="11.42578125" defaultRowHeight="12.75" x14ac:dyDescent="0.2"/>
  <cols>
    <col min="1" max="1" width="3.140625" customWidth="1"/>
    <col min="2" max="2" width="17.85546875" customWidth="1"/>
    <col min="3" max="3" width="9.42578125" customWidth="1"/>
    <col min="4" max="4" width="7.5703125" customWidth="1"/>
    <col min="5" max="5" width="9.85546875" style="2" customWidth="1"/>
    <col min="6" max="6" width="12.28515625" bestFit="1" customWidth="1"/>
    <col min="7" max="8" width="11.42578125" customWidth="1"/>
    <col min="9" max="9" width="13.28515625" customWidth="1"/>
  </cols>
  <sheetData>
    <row r="1" spans="1:5" x14ac:dyDescent="0.2">
      <c r="B1" s="1" t="s">
        <v>26</v>
      </c>
      <c r="C1" s="51">
        <v>55000</v>
      </c>
    </row>
    <row r="2" spans="1:5" x14ac:dyDescent="0.2">
      <c r="B2" s="14" t="s">
        <v>4</v>
      </c>
      <c r="C2">
        <v>5</v>
      </c>
    </row>
    <row r="3" spans="1:5" x14ac:dyDescent="0.2">
      <c r="B3" s="1" t="s">
        <v>17</v>
      </c>
      <c r="C3" s="8">
        <v>0.05</v>
      </c>
      <c r="D3" s="8"/>
    </row>
    <row r="4" spans="1:5" x14ac:dyDescent="0.2">
      <c r="B4" s="1" t="s">
        <v>11</v>
      </c>
      <c r="C4" s="58">
        <f>PV(C3,C2,C1)</f>
        <v>-238121.21688469517</v>
      </c>
      <c r="D4" s="9"/>
    </row>
    <row r="5" spans="1:5" ht="8.25" customHeight="1" x14ac:dyDescent="0.2"/>
    <row r="6" spans="1:5" x14ac:dyDescent="0.2">
      <c r="A6" s="3"/>
      <c r="B6" s="4" t="s">
        <v>27</v>
      </c>
      <c r="C6" s="4" t="s">
        <v>9</v>
      </c>
      <c r="D6" s="4" t="s">
        <v>10</v>
      </c>
      <c r="E6" s="5" t="s">
        <v>3</v>
      </c>
    </row>
    <row r="7" spans="1:5" x14ac:dyDescent="0.2">
      <c r="A7" s="6">
        <v>1</v>
      </c>
      <c r="B7" s="52">
        <f>-C4</f>
        <v>238121.21688469517</v>
      </c>
      <c r="C7" s="52">
        <f>B7*$C$3</f>
        <v>11906.060844234758</v>
      </c>
      <c r="D7" s="52">
        <f>$C$1</f>
        <v>55000</v>
      </c>
      <c r="E7" s="53">
        <f>B7+C7-D7</f>
        <v>195027.27772892994</v>
      </c>
    </row>
    <row r="8" spans="1:5" x14ac:dyDescent="0.2">
      <c r="A8" s="7">
        <v>2</v>
      </c>
      <c r="B8" s="54">
        <f>E7</f>
        <v>195027.27772892994</v>
      </c>
      <c r="C8" s="54">
        <f>B8*$C$3</f>
        <v>9751.3638864464974</v>
      </c>
      <c r="D8" s="54">
        <f>$C$1</f>
        <v>55000</v>
      </c>
      <c r="E8" s="55">
        <f>B8+C8-D8</f>
        <v>149778.64161537643</v>
      </c>
    </row>
    <row r="9" spans="1:5" x14ac:dyDescent="0.2">
      <c r="A9" s="7">
        <v>3</v>
      </c>
      <c r="B9" s="54">
        <f>E8</f>
        <v>149778.64161537643</v>
      </c>
      <c r="C9" s="54">
        <f>B9*$C$3</f>
        <v>7488.9320807688218</v>
      </c>
      <c r="D9" s="54">
        <f>$C$1</f>
        <v>55000</v>
      </c>
      <c r="E9" s="55">
        <f>B9+C9-D9</f>
        <v>102267.57369614526</v>
      </c>
    </row>
    <row r="10" spans="1:5" x14ac:dyDescent="0.2">
      <c r="A10" s="7">
        <v>4</v>
      </c>
      <c r="B10" s="54">
        <f>E9</f>
        <v>102267.57369614526</v>
      </c>
      <c r="C10" s="54">
        <f>B10*$C$3</f>
        <v>5113.3786848072632</v>
      </c>
      <c r="D10" s="54">
        <f>$C$1</f>
        <v>55000</v>
      </c>
      <c r="E10" s="55">
        <f>B10+C10-D10</f>
        <v>52380.952380952527</v>
      </c>
    </row>
    <row r="11" spans="1:5" x14ac:dyDescent="0.2">
      <c r="A11" s="10">
        <v>5</v>
      </c>
      <c r="B11" s="56">
        <f>E10</f>
        <v>52380.952380952527</v>
      </c>
      <c r="C11" s="56">
        <f>B11*$C$3</f>
        <v>2619.0476190476265</v>
      </c>
      <c r="D11" s="56">
        <f>$C$1</f>
        <v>55000</v>
      </c>
      <c r="E11" s="57">
        <f>B11+C11-D11</f>
        <v>1.5279510989785194E-10</v>
      </c>
    </row>
  </sheetData>
  <phoneticPr fontId="0" type="noConversion"/>
  <pageMargins left="0.75" right="0.75" top="1" bottom="1" header="0.4921259845" footer="0.4921259845"/>
  <pageSetup paperSize="9" orientation="portrait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7" sqref="C7"/>
    </sheetView>
  </sheetViews>
  <sheetFormatPr defaultColWidth="11.42578125" defaultRowHeight="12.75" x14ac:dyDescent="0.2"/>
  <cols>
    <col min="1" max="1" width="25.28515625" customWidth="1"/>
    <col min="2" max="2" width="13.140625" bestFit="1" customWidth="1"/>
    <col min="3" max="3" width="13.7109375" customWidth="1"/>
  </cols>
  <sheetData>
    <row r="1" spans="1:3" x14ac:dyDescent="0.2">
      <c r="B1" s="11" t="s">
        <v>12</v>
      </c>
      <c r="C1" s="11" t="s">
        <v>13</v>
      </c>
    </row>
    <row r="2" spans="1:3" x14ac:dyDescent="0.2">
      <c r="A2" s="1" t="s">
        <v>14</v>
      </c>
      <c r="B2" s="54">
        <v>25000</v>
      </c>
      <c r="C2" s="54">
        <v>20000</v>
      </c>
    </row>
    <row r="3" spans="1:3" x14ac:dyDescent="0.2">
      <c r="A3" s="1" t="s">
        <v>17</v>
      </c>
      <c r="B3" s="59">
        <v>0.08</v>
      </c>
      <c r="C3" s="59">
        <v>0.08</v>
      </c>
    </row>
    <row r="4" spans="1:3" x14ac:dyDescent="0.2">
      <c r="A4" s="1" t="s">
        <v>4</v>
      </c>
      <c r="B4" s="60">
        <v>3</v>
      </c>
      <c r="C4" s="60">
        <v>2</v>
      </c>
    </row>
    <row r="5" spans="1:3" x14ac:dyDescent="0.2">
      <c r="A5" s="1" t="s">
        <v>29</v>
      </c>
      <c r="B5" s="54">
        <v>10500</v>
      </c>
      <c r="C5" s="54">
        <v>12500</v>
      </c>
    </row>
    <row r="7" spans="1:3" x14ac:dyDescent="0.2">
      <c r="A7" s="1" t="s">
        <v>30</v>
      </c>
      <c r="B7" s="58">
        <f>-PV(B3,B4,B5)</f>
        <v>27059.518366102744</v>
      </c>
      <c r="C7" s="58">
        <f>-PV(C3,C4,C5)</f>
        <v>22290.809327846378</v>
      </c>
    </row>
    <row r="8" spans="1:3" x14ac:dyDescent="0.2">
      <c r="A8" s="1" t="s">
        <v>25</v>
      </c>
      <c r="B8" s="58">
        <f>B7-B2</f>
        <v>2059.518366102744</v>
      </c>
      <c r="C8" s="58">
        <f>C7-C2</f>
        <v>2290.8093278463784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20"/>
  <sheetViews>
    <sheetView workbookViewId="0">
      <selection activeCell="B6" sqref="B6"/>
    </sheetView>
  </sheetViews>
  <sheetFormatPr defaultColWidth="11.42578125" defaultRowHeight="12.75" x14ac:dyDescent="0.2"/>
  <cols>
    <col min="1" max="1" width="21" style="13" customWidth="1"/>
    <col min="2" max="2" width="16.42578125" style="13" customWidth="1"/>
    <col min="3" max="3" width="12.42578125" style="13" customWidth="1"/>
    <col min="4" max="16384" width="11.42578125" style="13"/>
  </cols>
  <sheetData>
    <row r="1" spans="1:6" x14ac:dyDescent="0.2">
      <c r="A1" s="14" t="s">
        <v>8</v>
      </c>
      <c r="B1" s="43">
        <v>100000</v>
      </c>
      <c r="C1" s="12"/>
    </row>
    <row r="2" spans="1:6" x14ac:dyDescent="0.2">
      <c r="A2" s="14" t="s">
        <v>4</v>
      </c>
      <c r="B2" s="42">
        <v>5</v>
      </c>
    </row>
    <row r="3" spans="1:6" x14ac:dyDescent="0.2">
      <c r="A3" s="14" t="s">
        <v>3</v>
      </c>
      <c r="B3" s="43">
        <v>12500</v>
      </c>
      <c r="E3" s="15"/>
      <c r="F3" s="16"/>
    </row>
    <row r="4" spans="1:6" x14ac:dyDescent="0.2">
      <c r="A4" s="32" t="s">
        <v>7</v>
      </c>
      <c r="B4" s="43">
        <f>DDB($B$1,$B$3,$B$2,5)</f>
        <v>460</v>
      </c>
    </row>
    <row r="5" spans="1:6" x14ac:dyDescent="0.2">
      <c r="A5" s="14" t="s">
        <v>15</v>
      </c>
      <c r="B5" s="43">
        <f>DDB($B$1,$B$3,$B$2*365,1)</f>
        <v>109.58904109589041</v>
      </c>
    </row>
    <row r="6" spans="1:6" x14ac:dyDescent="0.2">
      <c r="A6" s="14" t="s">
        <v>16</v>
      </c>
      <c r="B6" s="43">
        <f>DDB($B$1,$B$3,$B$2*12,1)</f>
        <v>3333.3333333333335</v>
      </c>
    </row>
    <row r="7" spans="1:6" x14ac:dyDescent="0.2">
      <c r="A7" s="61" t="s">
        <v>2</v>
      </c>
      <c r="B7" s="61" t="s">
        <v>6</v>
      </c>
      <c r="C7" s="62" t="s">
        <v>5</v>
      </c>
      <c r="D7" s="62" t="s">
        <v>3</v>
      </c>
    </row>
    <row r="8" spans="1:6" x14ac:dyDescent="0.2">
      <c r="A8" s="24">
        <v>1</v>
      </c>
      <c r="B8" s="63">
        <f>B1</f>
        <v>100000</v>
      </c>
      <c r="C8" s="63">
        <f>DDB($B$1,$B$3,$B$2,A8)</f>
        <v>40000</v>
      </c>
      <c r="D8" s="63">
        <f>B8-C8</f>
        <v>60000</v>
      </c>
    </row>
    <row r="9" spans="1:6" x14ac:dyDescent="0.2">
      <c r="A9" s="64">
        <v>2</v>
      </c>
      <c r="B9" s="63">
        <f>D8</f>
        <v>60000</v>
      </c>
      <c r="C9" s="63">
        <f>DDB($B$1,$B$3,$B$2,A9)</f>
        <v>24000</v>
      </c>
      <c r="D9" s="63">
        <f>B9-C9</f>
        <v>36000</v>
      </c>
    </row>
    <row r="10" spans="1:6" x14ac:dyDescent="0.2">
      <c r="A10" s="64">
        <v>3</v>
      </c>
      <c r="B10" s="63">
        <f>D9</f>
        <v>36000</v>
      </c>
      <c r="C10" s="63">
        <f>DDB($B$1,$B$3,$B$2,A10,2)</f>
        <v>14400</v>
      </c>
      <c r="D10" s="63">
        <f>B10-C10</f>
        <v>21600</v>
      </c>
    </row>
    <row r="11" spans="1:6" x14ac:dyDescent="0.2">
      <c r="A11" s="64">
        <v>4</v>
      </c>
      <c r="B11" s="63">
        <f>D10</f>
        <v>21600</v>
      </c>
      <c r="C11" s="63">
        <f>DDB($B$1,$B$3,$B$2,A11)</f>
        <v>8640</v>
      </c>
      <c r="D11" s="63">
        <f>B11-C11</f>
        <v>12960</v>
      </c>
    </row>
    <row r="12" spans="1:6" x14ac:dyDescent="0.2">
      <c r="A12" s="24">
        <v>5</v>
      </c>
      <c r="B12" s="63">
        <f>D11</f>
        <v>12960</v>
      </c>
      <c r="C12" s="63">
        <f>DDB($B$1,$B$3,$B$2,A12)</f>
        <v>460</v>
      </c>
      <c r="D12" s="63">
        <f>B12-C12</f>
        <v>12500</v>
      </c>
    </row>
    <row r="13" spans="1:6" x14ac:dyDescent="0.2">
      <c r="A13" s="29"/>
      <c r="B13" s="30"/>
      <c r="C13" s="30"/>
      <c r="D13" s="30"/>
    </row>
    <row r="14" spans="1:6" x14ac:dyDescent="0.2">
      <c r="A14" s="29"/>
      <c r="B14" s="30"/>
      <c r="C14" s="30"/>
      <c r="D14" s="30"/>
    </row>
    <row r="15" spans="1:6" x14ac:dyDescent="0.2">
      <c r="B15" s="31"/>
      <c r="C15" s="31"/>
      <c r="D15" s="31"/>
    </row>
    <row r="16" spans="1:6" x14ac:dyDescent="0.2">
      <c r="D16" s="33"/>
    </row>
    <row r="17" spans="2:4" x14ac:dyDescent="0.2">
      <c r="D17" s="33"/>
    </row>
    <row r="18" spans="2:4" x14ac:dyDescent="0.2">
      <c r="D18" s="34"/>
    </row>
    <row r="19" spans="2:4" x14ac:dyDescent="0.2">
      <c r="B19" s="33"/>
      <c r="C19" s="33"/>
      <c r="D19" s="33"/>
    </row>
    <row r="20" spans="2:4" x14ac:dyDescent="0.2">
      <c r="B20" s="33"/>
      <c r="C20" s="33"/>
      <c r="D20" s="33"/>
    </row>
  </sheetData>
  <phoneticPr fontId="0" type="noConversion"/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D10"/>
  <sheetViews>
    <sheetView workbookViewId="0">
      <selection activeCell="B5" sqref="B5"/>
    </sheetView>
  </sheetViews>
  <sheetFormatPr defaultColWidth="11.42578125" defaultRowHeight="12.75" x14ac:dyDescent="0.2"/>
  <cols>
    <col min="1" max="1" width="24.140625" style="13" customWidth="1"/>
    <col min="2" max="2" width="32.28515625" style="13" customWidth="1"/>
    <col min="3" max="3" width="12.140625" style="13" bestFit="1" customWidth="1"/>
    <col min="4" max="4" width="10.7109375" style="13" customWidth="1"/>
    <col min="5" max="16384" width="11.42578125" style="13"/>
  </cols>
  <sheetData>
    <row r="1" spans="1:4" x14ac:dyDescent="0.2">
      <c r="A1" s="28" t="s">
        <v>9</v>
      </c>
      <c r="B1" s="67">
        <v>7.4999999999999997E-2</v>
      </c>
    </row>
    <row r="2" spans="1:4" x14ac:dyDescent="0.2">
      <c r="A2" s="28" t="s">
        <v>4</v>
      </c>
      <c r="B2" s="37">
        <v>10</v>
      </c>
    </row>
    <row r="3" spans="1:4" x14ac:dyDescent="0.2">
      <c r="A3" s="28" t="s">
        <v>31</v>
      </c>
      <c r="B3" s="66">
        <v>25000</v>
      </c>
    </row>
    <row r="4" spans="1:4" x14ac:dyDescent="0.2">
      <c r="A4" s="38"/>
      <c r="B4" s="39"/>
    </row>
    <row r="5" spans="1:4" ht="15" x14ac:dyDescent="0.3">
      <c r="A5" s="35" t="s">
        <v>28</v>
      </c>
      <c r="B5" s="65">
        <f>-PMT($B$1/12,$B$2,$B$3)</f>
        <v>2586.740604325094</v>
      </c>
    </row>
    <row r="10" spans="1:4" ht="15" x14ac:dyDescent="0.3">
      <c r="C10" s="36"/>
      <c r="D10" s="16"/>
    </row>
  </sheetData>
  <phoneticPr fontId="0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4" sqref="B4"/>
    </sheetView>
  </sheetViews>
  <sheetFormatPr defaultColWidth="11.42578125" defaultRowHeight="12.75" x14ac:dyDescent="0.2"/>
  <cols>
    <col min="1" max="1" width="17.140625" customWidth="1"/>
  </cols>
  <sheetData>
    <row r="1" spans="1:5" ht="15" x14ac:dyDescent="0.3">
      <c r="A1" s="1" t="s">
        <v>17</v>
      </c>
      <c r="B1" s="8">
        <v>3.5000000000000003E-2</v>
      </c>
      <c r="E1" s="41" t="s">
        <v>0</v>
      </c>
    </row>
    <row r="2" spans="1:5" ht="15" x14ac:dyDescent="0.3">
      <c r="A2" s="1" t="s">
        <v>4</v>
      </c>
      <c r="B2">
        <v>5</v>
      </c>
      <c r="E2" s="41" t="s">
        <v>1</v>
      </c>
    </row>
    <row r="3" spans="1:5" x14ac:dyDescent="0.2">
      <c r="A3" s="1" t="s">
        <v>18</v>
      </c>
      <c r="B3" s="68">
        <v>500</v>
      </c>
      <c r="C3" s="40"/>
    </row>
    <row r="4" spans="1:5" x14ac:dyDescent="0.2">
      <c r="A4" s="1" t="s">
        <v>19</v>
      </c>
      <c r="B4" s="69">
        <f>-FV(B1/12,B2,B3)</f>
        <v>2514.62593012155</v>
      </c>
      <c r="C4" s="40"/>
    </row>
    <row r="5" spans="1:5" ht="9" customHeight="1" x14ac:dyDescent="0.2"/>
    <row r="6" spans="1:5" x14ac:dyDescent="0.2">
      <c r="A6" s="71" t="s">
        <v>20</v>
      </c>
      <c r="B6" s="11" t="s">
        <v>21</v>
      </c>
      <c r="C6" s="11" t="s">
        <v>9</v>
      </c>
      <c r="D6" s="11" t="s">
        <v>22</v>
      </c>
    </row>
    <row r="7" spans="1:5" x14ac:dyDescent="0.2">
      <c r="A7" s="2">
        <v>1</v>
      </c>
      <c r="B7" s="70">
        <v>500</v>
      </c>
      <c r="C7" s="70">
        <f>B7*($B$1/12)</f>
        <v>1.4583333333333335</v>
      </c>
      <c r="D7" s="70">
        <f>B7+C7</f>
        <v>501.45833333333331</v>
      </c>
    </row>
    <row r="8" spans="1:5" x14ac:dyDescent="0.2">
      <c r="A8" s="2">
        <v>2</v>
      </c>
      <c r="B8" s="70">
        <f>D7+$B$3</f>
        <v>1001.4583333333333</v>
      </c>
      <c r="C8" s="70">
        <f>B8*($B$1/12)</f>
        <v>2.920920138888889</v>
      </c>
      <c r="D8" s="70">
        <f>B8+C8</f>
        <v>1004.3792534722221</v>
      </c>
    </row>
    <row r="9" spans="1:5" x14ac:dyDescent="0.2">
      <c r="A9" s="2">
        <v>3</v>
      </c>
      <c r="B9" s="70">
        <f>D8+$B$3</f>
        <v>1504.379253472222</v>
      </c>
      <c r="C9" s="70">
        <f>B9*($B$1/12)</f>
        <v>4.3877728226273147</v>
      </c>
      <c r="D9" s="70">
        <f>B9+C9</f>
        <v>1508.7670262948493</v>
      </c>
    </row>
    <row r="10" spans="1:5" x14ac:dyDescent="0.2">
      <c r="A10" s="2">
        <v>4</v>
      </c>
      <c r="B10" s="70">
        <f>D9+$B$3</f>
        <v>2008.7670262948493</v>
      </c>
      <c r="C10" s="70">
        <f>B10*($B$1/12)</f>
        <v>5.8589038266933109</v>
      </c>
      <c r="D10" s="70">
        <f>B10+C10</f>
        <v>2014.6259301215425</v>
      </c>
    </row>
    <row r="11" spans="1:5" x14ac:dyDescent="0.2">
      <c r="A11" s="2">
        <v>5</v>
      </c>
      <c r="B11" s="70">
        <f>D10+$B$3</f>
        <v>2514.6259301215423</v>
      </c>
      <c r="C11" s="70"/>
      <c r="D11" s="70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5" sqref="B5"/>
    </sheetView>
  </sheetViews>
  <sheetFormatPr defaultColWidth="11.42578125" defaultRowHeight="12.75" x14ac:dyDescent="0.2"/>
  <cols>
    <col min="1" max="1" width="26.28515625" customWidth="1"/>
    <col min="2" max="2" width="16.85546875" customWidth="1"/>
  </cols>
  <sheetData>
    <row r="1" spans="1:3" x14ac:dyDescent="0.2">
      <c r="A1" s="1" t="s">
        <v>23</v>
      </c>
      <c r="B1">
        <v>12</v>
      </c>
    </row>
    <row r="2" spans="1:3" x14ac:dyDescent="0.2">
      <c r="A2" s="1" t="s">
        <v>18</v>
      </c>
      <c r="B2" s="68">
        <v>500</v>
      </c>
    </row>
    <row r="3" spans="1:3" x14ac:dyDescent="0.2">
      <c r="A3" s="1" t="s">
        <v>19</v>
      </c>
      <c r="B3" s="69">
        <v>100000</v>
      </c>
      <c r="C3" s="68"/>
    </row>
    <row r="5" spans="1:3" x14ac:dyDescent="0.2">
      <c r="A5" s="1" t="s">
        <v>17</v>
      </c>
      <c r="B5" s="8">
        <f>RATE(B1*12,-B2,0,B3,0)*12</f>
        <v>5.2494369367587668E-2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SYD</vt:lpstr>
      <vt:lpstr>SLN</vt:lpstr>
      <vt:lpstr>PV</vt:lpstr>
      <vt:lpstr>PV comparison</vt:lpstr>
      <vt:lpstr>DDB</vt:lpstr>
      <vt:lpstr>PMT</vt:lpstr>
      <vt:lpstr>FV</vt:lpstr>
      <vt:lpstr>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</dc:creator>
  <cp:lastModifiedBy>Brian Moriarty</cp:lastModifiedBy>
  <dcterms:created xsi:type="dcterms:W3CDTF">2003-10-29T09:21:23Z</dcterms:created>
  <dcterms:modified xsi:type="dcterms:W3CDTF">2018-01-09T06:21:46Z</dcterms:modified>
</cp:coreProperties>
</file>