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showInkAnnotation="0" codeName="DieseArbeitsmappe"/>
  <mc:AlternateContent xmlns:mc="http://schemas.openxmlformats.org/markup-compatibility/2006">
    <mc:Choice Requires="x15">
      <x15ac:absPath xmlns:x15ac="http://schemas.microsoft.com/office/spreadsheetml/2010/11/ac" url="C:\Users\bmoriarty\Documents\_book\2016 Excel Functions and Formulas\_CompanionDisc\EXCEL.Examples\"/>
    </mc:Choice>
  </mc:AlternateContent>
  <bookViews>
    <workbookView xWindow="0" yWindow="0" windowWidth="6990" windowHeight="3255" tabRatio="338"/>
  </bookViews>
  <sheets>
    <sheet name="production per hour" sheetId="3" r:id="rId1"/>
    <sheet name="days since birth" sheetId="4" r:id="rId2"/>
    <sheet name="price adjustment" sheetId="6" r:id="rId3"/>
    <sheet name="currency converter" sheetId="7" r:id="rId4"/>
    <sheet name="minutes since midnight" sheetId="8" r:id="rId5"/>
    <sheet name="time since midnight" sheetId="9" r:id="rId6"/>
    <sheet name="miles per gallon" sheetId="11" r:id="rId7"/>
    <sheet name="ideal weight" sheetId="12" r:id="rId8"/>
    <sheet name="format days" sheetId="14" r:id="rId9"/>
    <sheet name="add hours based upon first" sheetId="16" r:id="rId10"/>
    <sheet name="increment based upon previous" sheetId="15" r:id="rId11"/>
    <sheet name="date data" sheetId="37" r:id="rId12"/>
    <sheet name="price calcuation based on tax" sheetId="17" r:id="rId13"/>
    <sheet name="text concatenation" sheetId="18" r:id="rId14"/>
    <sheet name="text concatenation (2)" sheetId="38" r:id="rId15"/>
    <sheet name="rank" sheetId="21" r:id="rId16"/>
    <sheet name="average output" sheetId="22" r:id="rId17"/>
    <sheet name="value based upon previous" sheetId="23" r:id="rId18"/>
    <sheet name="highest margin formatting" sheetId="24" r:id="rId19"/>
    <sheet name="target goals" sheetId="30" r:id="rId20"/>
    <sheet name="mph converted to kmh" sheetId="31" r:id="rId21"/>
    <sheet name="feetminute to metersecond" sheetId="32" r:id="rId22"/>
    <sheet name="liter conversions" sheetId="34" r:id="rId23"/>
    <sheet name="celsius to fahrenheit" sheetId="35" r:id="rId24"/>
    <sheet name="fahrenheit" sheetId="39" r:id="rId25"/>
    <sheet name="price calculation" sheetId="36" r:id="rId26"/>
    <sheet name="percent of plan" sheetId="41" r:id="rId27"/>
    <sheet name="total hours" sheetId="40" r:id="rId28"/>
    <sheet name="price per pound" sheetId="42" r:id="rId29"/>
    <sheet name="piece per box" sheetId="43" r:id="rId30"/>
    <sheet name="manpower required" sheetId="44" r:id="rId31"/>
    <sheet name="shares" sheetId="45" r:id="rId32"/>
    <sheet name="net income" sheetId="46" r:id="rId33"/>
    <sheet name="differences" sheetId="47" r:id="rId34"/>
    <sheet name="exponential" sheetId="48" r:id="rId35"/>
    <sheet name="average" sheetId="49" r:id="rId36"/>
  </sheets>
  <definedNames>
    <definedName name="InZuZe">2.54</definedName>
    <definedName name="Istkosten">#REF!</definedName>
    <definedName name="Kilometer">'miles per gallon'!#REF!</definedName>
    <definedName name="Liter">'miles per gallon'!#REF!</definedName>
    <definedName name="MeilenFaktor">0.621371</definedName>
    <definedName name="Plankosten">#REF!</definedName>
    <definedName name="SM">1.852</definedName>
    <definedName name="VERBRAUCH">Liter/Kilometer*100</definedName>
    <definedName name="ZeZuIn">0.3937</definedName>
  </definedNames>
  <calcPr calcId="171027"/>
</workbook>
</file>

<file path=xl/calcChain.xml><?xml version="1.0" encoding="utf-8"?>
<calcChain xmlns="http://schemas.openxmlformats.org/spreadsheetml/2006/main">
  <c r="D2" i="3" l="1"/>
  <c r="D3" i="3"/>
  <c r="D4" i="3"/>
  <c r="D5" i="3"/>
  <c r="D6" i="3"/>
  <c r="D7" i="3"/>
  <c r="B1" i="16"/>
  <c r="A4" i="16"/>
  <c r="A5" i="16" s="1"/>
  <c r="A6" i="16" s="1"/>
  <c r="A7" i="16" s="1"/>
  <c r="A8" i="16" s="1"/>
  <c r="A9" i="16" s="1"/>
  <c r="A10" i="16" s="1"/>
  <c r="A11" i="16" s="1"/>
  <c r="A12" i="16" s="1"/>
  <c r="A13" i="16" s="1"/>
  <c r="A14" i="16" s="1"/>
  <c r="A3" i="15"/>
  <c r="A4" i="15" s="1"/>
  <c r="A5" i="15" s="1"/>
  <c r="A6" i="15" s="1"/>
  <c r="A7" i="15" s="1"/>
  <c r="A8" i="15" s="1"/>
  <c r="A9" i="15" s="1"/>
  <c r="A10" i="15" s="1"/>
  <c r="A11" i="15" s="1"/>
  <c r="A12" i="15" s="1"/>
  <c r="A1" i="37"/>
  <c r="A2" i="37" s="1"/>
  <c r="A3" i="37" s="1"/>
  <c r="A4" i="37" s="1"/>
  <c r="A5" i="37" s="1"/>
  <c r="A6" i="37" s="1"/>
  <c r="A7" i="37" s="1"/>
  <c r="A8" i="37" s="1"/>
  <c r="A9" i="37" s="1"/>
  <c r="A10" i="37" s="1"/>
  <c r="C2" i="17"/>
  <c r="B4" i="17"/>
  <c r="B4" i="18"/>
  <c r="D1" i="38"/>
  <c r="A3" i="38" s="1"/>
  <c r="A7" i="38"/>
  <c r="B3" i="21"/>
  <c r="B4" i="21" s="1"/>
  <c r="B5" i="21" s="1"/>
  <c r="B6" i="21" s="1"/>
  <c r="B7" i="21" s="1"/>
  <c r="B8" i="21" s="1"/>
  <c r="B9" i="21" s="1"/>
  <c r="B10" i="21" s="1"/>
  <c r="B5" i="22"/>
  <c r="C3" i="23"/>
  <c r="B4" i="23"/>
  <c r="C4" i="23" s="1"/>
  <c r="D2" i="24"/>
  <c r="D3" i="24"/>
  <c r="D4" i="24"/>
  <c r="D5" i="24"/>
  <c r="D6" i="24"/>
  <c r="C5" i="4"/>
  <c r="C6" i="4"/>
  <c r="C7" i="4"/>
  <c r="C8" i="4"/>
  <c r="C9" i="4"/>
  <c r="E2" i="30"/>
  <c r="E5" i="30" s="1"/>
  <c r="E6" i="30"/>
  <c r="E8" i="30" s="1"/>
  <c r="B2" i="31"/>
  <c r="B3" i="31"/>
  <c r="B4" i="31"/>
  <c r="B5" i="31"/>
  <c r="B6" i="31"/>
  <c r="B7" i="31"/>
  <c r="B8" i="31"/>
  <c r="B2" i="32"/>
  <c r="B3" i="32"/>
  <c r="B4" i="32"/>
  <c r="B5" i="32"/>
  <c r="B6" i="32"/>
  <c r="B7" i="32"/>
  <c r="B8" i="32"/>
  <c r="B9" i="32"/>
  <c r="B10" i="32"/>
  <c r="B3" i="34"/>
  <c r="B4" i="34"/>
  <c r="B5" i="34"/>
  <c r="B6" i="34"/>
  <c r="B2" i="35"/>
  <c r="B3" i="35"/>
  <c r="B4" i="35"/>
  <c r="B5" i="35"/>
  <c r="B6" i="35"/>
  <c r="B7" i="35"/>
  <c r="B8" i="35"/>
  <c r="B9" i="35"/>
  <c r="B10" i="35"/>
  <c r="B11" i="35"/>
  <c r="B12" i="35"/>
  <c r="B13" i="35"/>
  <c r="B14" i="35"/>
  <c r="B2" i="39"/>
  <c r="B3" i="39"/>
  <c r="B4" i="39"/>
  <c r="B5" i="39"/>
  <c r="B6" i="39"/>
  <c r="B7" i="39"/>
  <c r="B8" i="39"/>
  <c r="B9" i="39"/>
  <c r="B10" i="39"/>
  <c r="B11" i="39"/>
  <c r="B12" i="39"/>
  <c r="B13" i="39"/>
  <c r="B14" i="39"/>
  <c r="B5" i="36"/>
  <c r="C5" i="36"/>
  <c r="B6" i="36"/>
  <c r="A4" i="41"/>
  <c r="A5" i="41" s="1"/>
  <c r="A6" i="41" s="1"/>
  <c r="A7" i="41" s="1"/>
  <c r="A8" i="41" s="1"/>
  <c r="A9" i="41" s="1"/>
  <c r="A10" i="41" s="1"/>
  <c r="A11" i="41" s="1"/>
  <c r="C4" i="41"/>
  <c r="C5" i="41"/>
  <c r="C6" i="41"/>
  <c r="C7" i="41"/>
  <c r="C8" i="41"/>
  <c r="C9" i="41"/>
  <c r="C10" i="41"/>
  <c r="C11" i="41"/>
  <c r="A2" i="40"/>
  <c r="B2" i="40"/>
  <c r="D2" i="42"/>
  <c r="D3" i="42"/>
  <c r="D4" i="42"/>
  <c r="D5" i="42"/>
  <c r="D6" i="42"/>
  <c r="D7" i="42"/>
  <c r="D8" i="42"/>
  <c r="C4" i="6"/>
  <c r="C5" i="6"/>
  <c r="C6" i="6"/>
  <c r="C7" i="6"/>
  <c r="C8" i="6"/>
  <c r="D2" i="43"/>
  <c r="B4" i="43"/>
  <c r="D4" i="43" s="1"/>
  <c r="B5" i="43"/>
  <c r="D5" i="43" s="1"/>
  <c r="B6" i="43"/>
  <c r="D6" i="43" s="1"/>
  <c r="B7" i="43"/>
  <c r="D7" i="43" s="1"/>
  <c r="E2" i="44"/>
  <c r="C4" i="44"/>
  <c r="E4" i="44"/>
  <c r="C5" i="44"/>
  <c r="E5" i="44" s="1"/>
  <c r="C6" i="44"/>
  <c r="E6" i="44"/>
  <c r="C7" i="44"/>
  <c r="E7" i="44" s="1"/>
  <c r="C8" i="44"/>
  <c r="E8" i="44"/>
  <c r="C9" i="44"/>
  <c r="E9" i="44" s="1"/>
  <c r="C5" i="45"/>
  <c r="C6" i="45"/>
  <c r="C7" i="45"/>
  <c r="C8" i="45"/>
  <c r="C9" i="45"/>
  <c r="C10" i="45"/>
  <c r="B3" i="46"/>
  <c r="B4" i="46" s="1"/>
  <c r="B4" i="47"/>
  <c r="B5" i="47" s="1"/>
  <c r="C2" i="48"/>
  <c r="C3" i="48"/>
  <c r="C4" i="48"/>
  <c r="C5" i="48"/>
  <c r="C6" i="48"/>
  <c r="C7" i="48"/>
  <c r="C8" i="48"/>
  <c r="C4" i="49"/>
  <c r="C4" i="7"/>
  <c r="C5" i="7"/>
  <c r="C6" i="7"/>
  <c r="C7" i="7"/>
  <c r="C8" i="7"/>
  <c r="B4" i="8"/>
  <c r="C4" i="8" s="1"/>
  <c r="B5" i="8"/>
  <c r="B6" i="8"/>
  <c r="B7" i="8"/>
  <c r="B8" i="8"/>
  <c r="B4" i="9"/>
  <c r="B5" i="9"/>
  <c r="B6" i="9"/>
  <c r="B7" i="9"/>
  <c r="B8" i="9"/>
  <c r="D5" i="11"/>
  <c r="D6" i="11"/>
  <c r="D7" i="11"/>
  <c r="D8" i="11"/>
  <c r="D9" i="11"/>
  <c r="D10" i="11"/>
  <c r="B6" i="12"/>
  <c r="D6" i="12" s="1"/>
  <c r="E6" i="12"/>
  <c r="B7" i="12"/>
  <c r="D7" i="12"/>
  <c r="E7" i="12"/>
  <c r="A1" i="14"/>
  <c r="B1" i="14" s="1"/>
  <c r="D2" i="40" l="1"/>
  <c r="A2" i="14"/>
  <c r="C2" i="40"/>
  <c r="C1" i="14"/>
  <c r="B2" i="14"/>
  <c r="D1" i="14" l="1"/>
  <c r="C2" i="14"/>
  <c r="E1" i="14" l="1"/>
  <c r="E2" i="14" s="1"/>
  <c r="D2" i="14"/>
</calcChain>
</file>

<file path=xl/sharedStrings.xml><?xml version="1.0" encoding="utf-8"?>
<sst xmlns="http://schemas.openxmlformats.org/spreadsheetml/2006/main" count="159" uniqueCount="130">
  <si>
    <t>barrel</t>
  </si>
  <si>
    <t>gallons</t>
  </si>
  <si>
    <t>quarts</t>
  </si>
  <si>
    <t>pints</t>
  </si>
  <si>
    <t>Fahrenheit</t>
  </si>
  <si>
    <t>Celsius</t>
  </si>
  <si>
    <t>Miller</t>
  </si>
  <si>
    <t>Clark</t>
  </si>
  <si>
    <t>Austin</t>
  </si>
  <si>
    <t>Beckham</t>
  </si>
  <si>
    <t>Butcher</t>
  </si>
  <si>
    <t>Field</t>
  </si>
  <si>
    <t>pieces</t>
  </si>
  <si>
    <t>pieces/hour</t>
  </si>
  <si>
    <t>employee</t>
  </si>
  <si>
    <t>time</t>
  </si>
  <si>
    <t>today</t>
  </si>
  <si>
    <t>friend</t>
  </si>
  <si>
    <t>birthday</t>
  </si>
  <si>
    <t>days up today</t>
  </si>
  <si>
    <t>pricelist</t>
  </si>
  <si>
    <t>price reduction</t>
  </si>
  <si>
    <t>old price</t>
  </si>
  <si>
    <t>new price</t>
  </si>
  <si>
    <t>M11</t>
  </si>
  <si>
    <t>M12</t>
  </si>
  <si>
    <t>M13</t>
  </si>
  <si>
    <t>M14</t>
  </si>
  <si>
    <t>M15</t>
  </si>
  <si>
    <t>product name</t>
  </si>
  <si>
    <t>price $</t>
  </si>
  <si>
    <t>price €</t>
  </si>
  <si>
    <t>Calculation with currency</t>
  </si>
  <si>
    <t>Calculation with time</t>
  </si>
  <si>
    <t>in minutes</t>
  </si>
  <si>
    <t>in hours</t>
  </si>
  <si>
    <t>time in minutes</t>
  </si>
  <si>
    <t>petrol consumption</t>
  </si>
  <si>
    <t>date</t>
  </si>
  <si>
    <t>ideal weight</t>
  </si>
  <si>
    <t>weight (kg)</t>
  </si>
  <si>
    <t>to do list</t>
  </si>
  <si>
    <t>tax</t>
  </si>
  <si>
    <t>Value</t>
  </si>
  <si>
    <t>Rank</t>
  </si>
  <si>
    <t>product</t>
  </si>
  <si>
    <t>Date</t>
  </si>
  <si>
    <t>Target</t>
  </si>
  <si>
    <t>missing</t>
  </si>
  <si>
    <t>missing (%)</t>
  </si>
  <si>
    <t>produced</t>
  </si>
  <si>
    <t>km/hour</t>
  </si>
  <si>
    <t>miles/hour</t>
  </si>
  <si>
    <t>feet/minute</t>
  </si>
  <si>
    <t>Wayne Smith</t>
  </si>
  <si>
    <t>Howard Douglas</t>
  </si>
  <si>
    <t>Vera Clark</t>
  </si>
  <si>
    <t>Sally Washington</t>
  </si>
  <si>
    <t>Claire Hoover</t>
  </si>
  <si>
    <t>diff. in %</t>
  </si>
  <si>
    <t>height (cm)</t>
  </si>
  <si>
    <t>number</t>
  </si>
  <si>
    <t>order</t>
  </si>
  <si>
    <t>computers</t>
  </si>
  <si>
    <t xml:space="preserve">actual status: </t>
  </si>
  <si>
    <t>Shutdown</t>
  </si>
  <si>
    <t>output</t>
  </si>
  <si>
    <t>average output per day</t>
  </si>
  <si>
    <t>end date</t>
  </si>
  <si>
    <t>start date</t>
  </si>
  <si>
    <t>pr01</t>
  </si>
  <si>
    <t>pr02</t>
  </si>
  <si>
    <t>pr03</t>
  </si>
  <si>
    <t>pr04</t>
  </si>
  <si>
    <t>pr05</t>
  </si>
  <si>
    <t>meter/second</t>
  </si>
  <si>
    <t>liter</t>
  </si>
  <si>
    <t>list price</t>
  </si>
  <si>
    <t>total price</t>
  </si>
  <si>
    <t>discount</t>
  </si>
  <si>
    <t>percent</t>
  </si>
  <si>
    <t>daily plan</t>
  </si>
  <si>
    <t>hours</t>
  </si>
  <si>
    <t>Start</t>
  </si>
  <si>
    <t>meat</t>
  </si>
  <si>
    <t>price total</t>
  </si>
  <si>
    <t>potato</t>
  </si>
  <si>
    <t>apple</t>
  </si>
  <si>
    <t>orange</t>
  </si>
  <si>
    <t>bread</t>
  </si>
  <si>
    <t>salt</t>
  </si>
  <si>
    <t>cucumber</t>
  </si>
  <si>
    <t>boxes</t>
  </si>
  <si>
    <t>piece p. box</t>
  </si>
  <si>
    <t>control</t>
  </si>
  <si>
    <t>days</t>
  </si>
  <si>
    <t>hours a day</t>
  </si>
  <si>
    <t>employees</t>
  </si>
  <si>
    <t>total sales</t>
  </si>
  <si>
    <t>person</t>
  </si>
  <si>
    <t>Smith</t>
  </si>
  <si>
    <t>Wesson</t>
  </si>
  <si>
    <t>Douglas</t>
  </si>
  <si>
    <t>share</t>
  </si>
  <si>
    <t>Burnes</t>
  </si>
  <si>
    <t>income</t>
  </si>
  <si>
    <t>tax amount</t>
  </si>
  <si>
    <t>net income</t>
  </si>
  <si>
    <t>diff. %</t>
  </si>
  <si>
    <t>end</t>
  </si>
  <si>
    <t>start</t>
  </si>
  <si>
    <t>New York</t>
  </si>
  <si>
    <t>Los Angeles</t>
  </si>
  <si>
    <t>miles</t>
  </si>
  <si>
    <t>diff. in kg</t>
  </si>
  <si>
    <t>cost price</t>
  </si>
  <si>
    <t>sales price</t>
  </si>
  <si>
    <t>margin</t>
  </si>
  <si>
    <t>amount (lb)</t>
  </si>
  <si>
    <t>price of 1 lb</t>
  </si>
  <si>
    <t>diff.</t>
  </si>
  <si>
    <t>miles per gallon</t>
  </si>
  <si>
    <t>net price</t>
  </si>
  <si>
    <t>gross price</t>
  </si>
  <si>
    <t>recommended weight</t>
  </si>
  <si>
    <t>Day 1</t>
  </si>
  <si>
    <t>Day 2</t>
  </si>
  <si>
    <t>every 24/x hours</t>
  </si>
  <si>
    <t>to date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</si>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</sst>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(&quot;$&quot;* #,##0.00_);_(&quot;$&quot;* \(#,##0.00\);_(&quot;$&quot;* &quot;-&quot;??_);_(@_)"/>
    <numFmt numFmtId="164" formatCode="#,##0.00\ &quot;$&quot;"/>
    <numFmt numFmtId="165" formatCode="[hh]:mm"/>
    <numFmt numFmtId="166" formatCode="_-* #,##0.00\ [$€-1]_-;\-* #,##0.00\ [$€-1]_-;_-* &quot;-&quot;??\ [$€-1]_-"/>
    <numFmt numFmtId="167" formatCode="\ hh:mm"/>
    <numFmt numFmtId="168" formatCode="0\ &quot;°C&quot;"/>
    <numFmt numFmtId="169" formatCode="0\ &quot;°F&quot;"/>
    <numFmt numFmtId="170" formatCode="ddd"/>
    <numFmt numFmtId="171" formatCode="[$$-409]#,##0"/>
    <numFmt numFmtId="172" formatCode="#,##0.00\ [$€-407]"/>
    <numFmt numFmtId="173" formatCode="[$-409]h:mm\ AM/PM;@"/>
  </numFmts>
  <fonts count="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</font>
    <font>
      <sz val="10"/>
      <name val="Arial"/>
    </font>
    <font>
      <sz val="10"/>
      <color indexed="9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9" fontId="0" fillId="0" borderId="0" xfId="0" applyNumberFormat="1"/>
    <xf numFmtId="0" fontId="2" fillId="0" borderId="1" xfId="0" applyFont="1" applyBorder="1"/>
    <xf numFmtId="0" fontId="2" fillId="0" borderId="0" xfId="0" applyFont="1"/>
    <xf numFmtId="14" fontId="2" fillId="0" borderId="0" xfId="0" applyNumberFormat="1" applyFont="1"/>
    <xf numFmtId="14" fontId="0" fillId="0" borderId="0" xfId="0" applyNumberFormat="1"/>
    <xf numFmtId="9" fontId="2" fillId="0" borderId="0" xfId="0" applyNumberFormat="1" applyFont="1"/>
    <xf numFmtId="0" fontId="2" fillId="0" borderId="0" xfId="0" applyFont="1" applyAlignment="1">
      <alignment horizontal="center"/>
    </xf>
    <xf numFmtId="20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2" fontId="0" fillId="0" borderId="0" xfId="0" applyNumberFormat="1" applyAlignment="1">
      <alignment horizontal="center"/>
    </xf>
    <xf numFmtId="2" fontId="1" fillId="0" borderId="0" xfId="0" applyNumberFormat="1" applyFont="1"/>
    <xf numFmtId="0" fontId="1" fillId="0" borderId="0" xfId="0" applyFont="1"/>
    <xf numFmtId="10" fontId="0" fillId="0" borderId="0" xfId="0" applyNumberFormat="1"/>
    <xf numFmtId="167" fontId="0" fillId="0" borderId="0" xfId="0" applyNumberFormat="1"/>
    <xf numFmtId="0" fontId="0" fillId="0" borderId="0" xfId="0" applyProtection="1">
      <protection locked="0"/>
    </xf>
    <xf numFmtId="0" fontId="1" fillId="0" borderId="0" xfId="0" applyFont="1" applyFill="1"/>
    <xf numFmtId="0" fontId="3" fillId="0" borderId="0" xfId="0" applyFont="1"/>
    <xf numFmtId="164" fontId="3" fillId="0" borderId="0" xfId="0" applyNumberFormat="1" applyFont="1" applyAlignment="1">
      <alignment horizontal="right"/>
    </xf>
    <xf numFmtId="0" fontId="4" fillId="0" borderId="0" xfId="0" applyFont="1"/>
    <xf numFmtId="3" fontId="0" fillId="0" borderId="0" xfId="0" applyNumberFormat="1"/>
    <xf numFmtId="10" fontId="1" fillId="0" borderId="0" xfId="0" applyNumberFormat="1" applyFont="1"/>
    <xf numFmtId="4" fontId="1" fillId="0" borderId="0" xfId="0" applyNumberFormat="1" applyFont="1" applyAlignment="1">
      <alignment horizontal="center"/>
    </xf>
    <xf numFmtId="168" fontId="0" fillId="0" borderId="0" xfId="0" applyNumberFormat="1"/>
    <xf numFmtId="0" fontId="1" fillId="0" borderId="0" xfId="0" applyNumberFormat="1" applyFont="1"/>
    <xf numFmtId="0" fontId="2" fillId="0" borderId="1" xfId="0" applyFont="1" applyBorder="1" applyAlignment="1" applyProtection="1">
      <alignment horizontal="center"/>
      <protection locked="0"/>
    </xf>
    <xf numFmtId="9" fontId="0" fillId="0" borderId="0" xfId="0" applyNumberForma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20" fontId="2" fillId="0" borderId="1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0" xfId="0" applyNumberFormat="1" applyFont="1"/>
    <xf numFmtId="10" fontId="6" fillId="0" borderId="0" xfId="0" applyNumberFormat="1" applyFont="1"/>
    <xf numFmtId="0" fontId="6" fillId="0" borderId="0" xfId="0" applyFont="1"/>
    <xf numFmtId="0" fontId="5" fillId="0" borderId="0" xfId="0" applyFont="1"/>
    <xf numFmtId="4" fontId="1" fillId="0" borderId="0" xfId="0" applyNumberFormat="1" applyFont="1"/>
    <xf numFmtId="169" fontId="1" fillId="0" borderId="0" xfId="0" applyNumberFormat="1" applyFont="1"/>
    <xf numFmtId="168" fontId="1" fillId="0" borderId="0" xfId="0" applyNumberFormat="1" applyFont="1"/>
    <xf numFmtId="20" fontId="0" fillId="0" borderId="0" xfId="0" applyNumberFormat="1"/>
    <xf numFmtId="0" fontId="2" fillId="0" borderId="1" xfId="0" applyFont="1" applyBorder="1" applyAlignment="1">
      <alignment horizontal="left"/>
    </xf>
    <xf numFmtId="2" fontId="1" fillId="0" borderId="0" xfId="0" applyNumberFormat="1" applyFont="1" applyAlignment="1">
      <alignment horizontal="center"/>
    </xf>
    <xf numFmtId="170" fontId="0" fillId="0" borderId="0" xfId="0" applyNumberFormat="1" applyAlignment="1">
      <alignment horizontal="center"/>
    </xf>
    <xf numFmtId="0" fontId="0" fillId="0" borderId="2" xfId="0" applyBorder="1"/>
    <xf numFmtId="171" fontId="0" fillId="0" borderId="0" xfId="0" applyNumberFormat="1"/>
    <xf numFmtId="0" fontId="0" fillId="0" borderId="0" xfId="0" applyNumberFormat="1"/>
    <xf numFmtId="9" fontId="2" fillId="0" borderId="1" xfId="0" applyNumberFormat="1" applyFont="1" applyBorder="1" applyAlignment="1">
      <alignment horizontal="center"/>
    </xf>
    <xf numFmtId="22" fontId="0" fillId="0" borderId="0" xfId="0" applyNumberFormat="1"/>
    <xf numFmtId="165" fontId="0" fillId="0" borderId="0" xfId="0" applyNumberFormat="1"/>
    <xf numFmtId="1" fontId="2" fillId="0" borderId="1" xfId="0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left" indent="1"/>
    </xf>
    <xf numFmtId="4" fontId="0" fillId="0" borderId="0" xfId="0" applyNumberFormat="1" applyAlignment="1" applyProtection="1">
      <alignment horizontal="center"/>
      <protection locked="0"/>
    </xf>
    <xf numFmtId="4" fontId="1" fillId="2" borderId="0" xfId="0" applyNumberFormat="1" applyFont="1" applyFill="1" applyAlignment="1" applyProtection="1">
      <alignment horizontal="center"/>
      <protection hidden="1"/>
    </xf>
    <xf numFmtId="9" fontId="3" fillId="0" borderId="0" xfId="3" applyFont="1" applyAlignment="1">
      <alignment horizontal="center"/>
    </xf>
    <xf numFmtId="2" fontId="0" fillId="0" borderId="0" xfId="0" applyNumberFormat="1"/>
    <xf numFmtId="0" fontId="2" fillId="0" borderId="0" xfId="0" applyFont="1" applyBorder="1" applyAlignment="1">
      <alignment horizontal="left"/>
    </xf>
    <xf numFmtId="2" fontId="2" fillId="0" borderId="1" xfId="0" applyNumberFormat="1" applyFont="1" applyBorder="1" applyAlignment="1">
      <alignment horizontal="center"/>
    </xf>
    <xf numFmtId="44" fontId="0" fillId="0" borderId="0" xfId="1" applyFont="1"/>
    <xf numFmtId="44" fontId="1" fillId="0" borderId="0" xfId="1" applyFont="1"/>
    <xf numFmtId="44" fontId="1" fillId="0" borderId="0" xfId="1"/>
    <xf numFmtId="172" fontId="1" fillId="0" borderId="0" xfId="0" applyNumberFormat="1" applyFont="1"/>
    <xf numFmtId="18" fontId="0" fillId="0" borderId="0" xfId="0" applyNumberFormat="1"/>
    <xf numFmtId="173" fontId="0" fillId="0" borderId="2" xfId="0" applyNumberFormat="1" applyBorder="1"/>
    <xf numFmtId="44" fontId="3" fillId="0" borderId="0" xfId="1" applyFont="1" applyAlignment="1">
      <alignment horizontal="right"/>
    </xf>
    <xf numFmtId="44" fontId="7" fillId="0" borderId="0" xfId="1" applyFont="1"/>
    <xf numFmtId="2" fontId="2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2" fillId="0" borderId="1" xfId="0" applyNumberFormat="1" applyFont="1" applyBorder="1"/>
    <xf numFmtId="0" fontId="2" fillId="0" borderId="0" xfId="0" applyNumberFormat="1" applyFont="1"/>
  </cellXfs>
  <cellStyles count="4">
    <cellStyle name="Currency" xfId="1" builtinId="4"/>
    <cellStyle name="Euro" xfId="2"/>
    <cellStyle name="Normal" xfId="0" builtinId="0"/>
    <cellStyle name="Percent" xfId="3" builtinId="5"/>
  </cellStyles>
  <dxfs count="1">
    <dxf>
      <fill>
        <patternFill>
          <bgColor indexed="5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D7"/>
  <sheetViews>
    <sheetView tabSelected="1" workbookViewId="0">
      <selection activeCell="D3" sqref="D3"/>
    </sheetView>
  </sheetViews>
  <sheetFormatPr defaultColWidth="11.42578125" defaultRowHeight="12.75" x14ac:dyDescent="0.2"/>
  <cols>
    <col min="1" max="1" width="9.7109375" customWidth="1"/>
    <col min="2" max="2" width="8.28515625" style="10" customWidth="1"/>
    <col min="3" max="3" width="9.42578125" style="10" customWidth="1"/>
    <col min="4" max="4" width="12.42578125" style="10" customWidth="1"/>
  </cols>
  <sheetData>
    <row r="1" spans="1:4" x14ac:dyDescent="0.2">
      <c r="A1" s="2" t="s">
        <v>14</v>
      </c>
      <c r="B1" s="30" t="s">
        <v>15</v>
      </c>
      <c r="C1" s="9" t="s">
        <v>12</v>
      </c>
      <c r="D1" s="9" t="s">
        <v>13</v>
      </c>
    </row>
    <row r="2" spans="1:4" x14ac:dyDescent="0.2">
      <c r="A2" t="s">
        <v>7</v>
      </c>
      <c r="B2" s="8">
        <v>0.15972222222222224</v>
      </c>
      <c r="C2" s="10">
        <v>60</v>
      </c>
      <c r="D2" s="68">
        <f t="shared" ref="D2:D7" si="0">C2/(B2*24)</f>
        <v>15.652173913043477</v>
      </c>
    </row>
    <row r="3" spans="1:4" x14ac:dyDescent="0.2">
      <c r="A3" t="s">
        <v>6</v>
      </c>
      <c r="B3" s="8">
        <v>0.17708333333333334</v>
      </c>
      <c r="C3" s="10">
        <v>80</v>
      </c>
      <c r="D3" s="68">
        <f t="shared" si="0"/>
        <v>18.823529411764707</v>
      </c>
    </row>
    <row r="4" spans="1:4" x14ac:dyDescent="0.2">
      <c r="A4" t="s">
        <v>8</v>
      </c>
      <c r="B4" s="8">
        <v>0.24652777777777779</v>
      </c>
      <c r="C4" s="10">
        <v>98</v>
      </c>
      <c r="D4" s="68">
        <f t="shared" si="0"/>
        <v>16.56338028169014</v>
      </c>
    </row>
    <row r="5" spans="1:4" x14ac:dyDescent="0.2">
      <c r="A5" t="s">
        <v>9</v>
      </c>
      <c r="B5" s="8">
        <v>0.29444444444444445</v>
      </c>
      <c r="C5" s="10">
        <v>155</v>
      </c>
      <c r="D5" s="68">
        <f t="shared" si="0"/>
        <v>21.933962264150946</v>
      </c>
    </row>
    <row r="6" spans="1:4" x14ac:dyDescent="0.2">
      <c r="A6" t="s">
        <v>10</v>
      </c>
      <c r="B6" s="8">
        <v>0.3576388888888889</v>
      </c>
      <c r="C6" s="10">
        <v>180</v>
      </c>
      <c r="D6" s="68">
        <f t="shared" si="0"/>
        <v>20.970873786407765</v>
      </c>
    </row>
    <row r="7" spans="1:4" x14ac:dyDescent="0.2">
      <c r="A7" t="s">
        <v>11</v>
      </c>
      <c r="B7" s="8">
        <v>0.27083333333333331</v>
      </c>
      <c r="C7" s="10">
        <v>85</v>
      </c>
      <c r="D7" s="68">
        <f t="shared" si="0"/>
        <v>13.076923076923077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18"/>
  <sheetViews>
    <sheetView workbookViewId="0">
      <selection activeCell="A4" sqref="A4"/>
    </sheetView>
  </sheetViews>
  <sheetFormatPr defaultColWidth="11.42578125" defaultRowHeight="12.75" x14ac:dyDescent="0.2"/>
  <cols>
    <col min="1" max="1" width="16.5703125" customWidth="1"/>
    <col min="2" max="2" width="35.85546875" customWidth="1"/>
  </cols>
  <sheetData>
    <row r="1" spans="1:3" x14ac:dyDescent="0.2">
      <c r="A1" s="3" t="s">
        <v>41</v>
      </c>
      <c r="B1" s="5">
        <f ca="1">TODAY()</f>
        <v>43108</v>
      </c>
    </row>
    <row r="3" spans="1:3" x14ac:dyDescent="0.2">
      <c r="A3" s="64">
        <v>0.29166666666666669</v>
      </c>
      <c r="B3" s="44"/>
      <c r="C3" s="40"/>
    </row>
    <row r="4" spans="1:3" x14ac:dyDescent="0.2">
      <c r="A4" s="64">
        <f t="shared" ref="A4:A14" si="0">A3+(1/24)</f>
        <v>0.33333333333333337</v>
      </c>
      <c r="B4" s="44"/>
      <c r="C4" s="40"/>
    </row>
    <row r="5" spans="1:3" x14ac:dyDescent="0.2">
      <c r="A5" s="64">
        <f t="shared" si="0"/>
        <v>0.37500000000000006</v>
      </c>
      <c r="B5" s="44"/>
      <c r="C5" s="40"/>
    </row>
    <row r="6" spans="1:3" x14ac:dyDescent="0.2">
      <c r="A6" s="64">
        <f t="shared" si="0"/>
        <v>0.41666666666666674</v>
      </c>
      <c r="B6" s="44"/>
      <c r="C6" s="40"/>
    </row>
    <row r="7" spans="1:3" x14ac:dyDescent="0.2">
      <c r="A7" s="64">
        <f t="shared" si="0"/>
        <v>0.45833333333333343</v>
      </c>
      <c r="B7" s="44"/>
      <c r="C7" s="40"/>
    </row>
    <row r="8" spans="1:3" x14ac:dyDescent="0.2">
      <c r="A8" s="64">
        <f t="shared" si="0"/>
        <v>0.50000000000000011</v>
      </c>
      <c r="B8" s="44"/>
      <c r="C8" s="40"/>
    </row>
    <row r="9" spans="1:3" x14ac:dyDescent="0.2">
      <c r="A9" s="64">
        <f t="shared" si="0"/>
        <v>0.54166666666666674</v>
      </c>
      <c r="B9" s="44"/>
      <c r="C9" s="40"/>
    </row>
    <row r="10" spans="1:3" x14ac:dyDescent="0.2">
      <c r="A10" s="64">
        <f t="shared" si="0"/>
        <v>0.58333333333333337</v>
      </c>
      <c r="B10" s="44"/>
      <c r="C10" s="40"/>
    </row>
    <row r="11" spans="1:3" x14ac:dyDescent="0.2">
      <c r="A11" s="64">
        <f t="shared" si="0"/>
        <v>0.625</v>
      </c>
      <c r="B11" s="44"/>
      <c r="C11" s="40"/>
    </row>
    <row r="12" spans="1:3" x14ac:dyDescent="0.2">
      <c r="A12" s="64">
        <f t="shared" si="0"/>
        <v>0.66666666666666663</v>
      </c>
      <c r="B12" s="44"/>
    </row>
    <row r="13" spans="1:3" x14ac:dyDescent="0.2">
      <c r="A13" s="64">
        <f t="shared" si="0"/>
        <v>0.70833333333333326</v>
      </c>
      <c r="B13" s="44"/>
    </row>
    <row r="14" spans="1:3" x14ac:dyDescent="0.2">
      <c r="A14" s="64">
        <f t="shared" si="0"/>
        <v>0.74999999999999989</v>
      </c>
      <c r="B14" s="44"/>
    </row>
    <row r="15" spans="1:3" x14ac:dyDescent="0.2">
      <c r="A15" s="16"/>
    </row>
    <row r="16" spans="1:3" x14ac:dyDescent="0.2">
      <c r="A16" s="16"/>
    </row>
    <row r="17" spans="1:1" x14ac:dyDescent="0.2">
      <c r="A17" s="16"/>
    </row>
    <row r="18" spans="1:1" x14ac:dyDescent="0.2">
      <c r="A18" s="16"/>
    </row>
  </sheetData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A12"/>
  <sheetViews>
    <sheetView workbookViewId="0">
      <selection activeCell="A3" sqref="A3:A12"/>
    </sheetView>
  </sheetViews>
  <sheetFormatPr defaultColWidth="11.42578125" defaultRowHeight="12.75" x14ac:dyDescent="0.2"/>
  <cols>
    <col min="1" max="1" width="11.42578125" style="10" customWidth="1"/>
  </cols>
  <sheetData>
    <row r="1" spans="1:1" x14ac:dyDescent="0.2">
      <c r="A1" s="7" t="s">
        <v>61</v>
      </c>
    </row>
    <row r="2" spans="1:1" x14ac:dyDescent="0.2">
      <c r="A2" s="10">
        <v>0</v>
      </c>
    </row>
    <row r="3" spans="1:1" x14ac:dyDescent="0.2">
      <c r="A3" s="10">
        <f>A2+10</f>
        <v>10</v>
      </c>
    </row>
    <row r="4" spans="1:1" x14ac:dyDescent="0.2">
      <c r="A4" s="10">
        <f t="shared" ref="A4:A11" si="0">A3+10</f>
        <v>20</v>
      </c>
    </row>
    <row r="5" spans="1:1" x14ac:dyDescent="0.2">
      <c r="A5" s="10">
        <f t="shared" si="0"/>
        <v>30</v>
      </c>
    </row>
    <row r="6" spans="1:1" x14ac:dyDescent="0.2">
      <c r="A6" s="10">
        <f t="shared" si="0"/>
        <v>40</v>
      </c>
    </row>
    <row r="7" spans="1:1" x14ac:dyDescent="0.2">
      <c r="A7" s="10">
        <f t="shared" si="0"/>
        <v>50</v>
      </c>
    </row>
    <row r="8" spans="1:1" x14ac:dyDescent="0.2">
      <c r="A8" s="10">
        <f t="shared" si="0"/>
        <v>60</v>
      </c>
    </row>
    <row r="9" spans="1:1" x14ac:dyDescent="0.2">
      <c r="A9" s="10">
        <f t="shared" si="0"/>
        <v>70</v>
      </c>
    </row>
    <row r="10" spans="1:1" x14ac:dyDescent="0.2">
      <c r="A10" s="10">
        <f t="shared" si="0"/>
        <v>80</v>
      </c>
    </row>
    <row r="11" spans="1:1" x14ac:dyDescent="0.2">
      <c r="A11" s="10">
        <f t="shared" si="0"/>
        <v>90</v>
      </c>
    </row>
    <row r="12" spans="1:1" x14ac:dyDescent="0.2">
      <c r="A12" s="10">
        <f>A11+10</f>
        <v>100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E3" sqref="E3"/>
    </sheetView>
  </sheetViews>
  <sheetFormatPr defaultRowHeight="12.75" x14ac:dyDescent="0.2"/>
  <cols>
    <col min="1" max="1" width="10.140625" bestFit="1" customWidth="1"/>
  </cols>
  <sheetData>
    <row r="1" spans="1:3" x14ac:dyDescent="0.2">
      <c r="A1" s="5">
        <f ca="1">TODAY()</f>
        <v>43108</v>
      </c>
      <c r="B1">
        <v>45</v>
      </c>
      <c r="C1">
        <v>-1</v>
      </c>
    </row>
    <row r="2" spans="1:3" x14ac:dyDescent="0.2">
      <c r="A2" s="5">
        <f ca="1">A1+1</f>
        <v>43109</v>
      </c>
      <c r="B2">
        <v>567</v>
      </c>
    </row>
    <row r="3" spans="1:3" x14ac:dyDescent="0.2">
      <c r="A3" s="5">
        <f t="shared" ref="A3:A10" ca="1" si="0">A2+1</f>
        <v>43110</v>
      </c>
      <c r="B3">
        <v>55</v>
      </c>
    </row>
    <row r="4" spans="1:3" x14ac:dyDescent="0.2">
      <c r="A4" s="5">
        <f t="shared" ca="1" si="0"/>
        <v>43111</v>
      </c>
      <c r="B4">
        <v>88</v>
      </c>
    </row>
    <row r="5" spans="1:3" x14ac:dyDescent="0.2">
      <c r="A5" s="5">
        <f t="shared" ca="1" si="0"/>
        <v>43112</v>
      </c>
      <c r="B5">
        <v>56</v>
      </c>
    </row>
    <row r="6" spans="1:3" x14ac:dyDescent="0.2">
      <c r="A6" s="5">
        <f t="shared" ca="1" si="0"/>
        <v>43113</v>
      </c>
      <c r="B6">
        <v>614</v>
      </c>
    </row>
    <row r="7" spans="1:3" x14ac:dyDescent="0.2">
      <c r="A7" s="5">
        <f t="shared" ca="1" si="0"/>
        <v>43114</v>
      </c>
      <c r="B7">
        <v>457</v>
      </c>
    </row>
    <row r="8" spans="1:3" x14ac:dyDescent="0.2">
      <c r="A8" s="5">
        <f t="shared" ca="1" si="0"/>
        <v>43115</v>
      </c>
      <c r="B8">
        <v>347</v>
      </c>
    </row>
    <row r="9" spans="1:3" x14ac:dyDescent="0.2">
      <c r="A9" s="5">
        <f t="shared" ca="1" si="0"/>
        <v>43116</v>
      </c>
      <c r="B9">
        <v>567</v>
      </c>
    </row>
    <row r="10" spans="1:3" x14ac:dyDescent="0.2">
      <c r="A10" s="5">
        <f t="shared" ca="1" si="0"/>
        <v>43117</v>
      </c>
      <c r="B10">
        <v>566</v>
      </c>
    </row>
  </sheetData>
  <phoneticPr fontId="0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D8"/>
  <sheetViews>
    <sheetView workbookViewId="0">
      <selection activeCell="B4" sqref="B4"/>
    </sheetView>
  </sheetViews>
  <sheetFormatPr defaultColWidth="11.42578125" defaultRowHeight="12.75" x14ac:dyDescent="0.2"/>
  <cols>
    <col min="1" max="1" width="11.42578125" style="10" customWidth="1"/>
    <col min="2" max="2" width="12.42578125" customWidth="1"/>
    <col min="3" max="3" width="13" customWidth="1"/>
  </cols>
  <sheetData>
    <row r="1" spans="1:4" x14ac:dyDescent="0.2">
      <c r="A1" s="27" t="s">
        <v>42</v>
      </c>
      <c r="B1" s="27" t="s">
        <v>122</v>
      </c>
      <c r="C1" s="27" t="s">
        <v>123</v>
      </c>
      <c r="D1" s="17"/>
    </row>
    <row r="2" spans="1:4" x14ac:dyDescent="0.2">
      <c r="A2" s="28">
        <v>0.08</v>
      </c>
      <c r="B2" s="53">
        <v>120</v>
      </c>
      <c r="C2" s="54">
        <f>B2+B2*A2</f>
        <v>129.6</v>
      </c>
      <c r="D2" s="17"/>
    </row>
    <row r="3" spans="1:4" x14ac:dyDescent="0.2">
      <c r="A3" s="29"/>
      <c r="B3" s="53"/>
      <c r="C3" s="53"/>
      <c r="D3" s="17"/>
    </row>
    <row r="4" spans="1:4" x14ac:dyDescent="0.2">
      <c r="A4" s="28">
        <v>0.08</v>
      </c>
      <c r="B4" s="54">
        <f>C4/(1+A4)</f>
        <v>119.99999999999999</v>
      </c>
      <c r="C4" s="53">
        <v>129.6</v>
      </c>
      <c r="D4" s="17"/>
    </row>
    <row r="5" spans="1:4" x14ac:dyDescent="0.2">
      <c r="A5" s="29"/>
      <c r="B5" s="17"/>
      <c r="C5" s="17"/>
      <c r="D5" s="17"/>
    </row>
    <row r="6" spans="1:4" x14ac:dyDescent="0.2">
      <c r="A6" s="29"/>
      <c r="B6" s="17"/>
      <c r="C6" s="17"/>
      <c r="D6" s="17"/>
    </row>
    <row r="8" spans="1:4" x14ac:dyDescent="0.2">
      <c r="B8" s="3"/>
    </row>
  </sheetData>
  <dataConsolidate/>
  <phoneticPr fontId="0" type="noConversion"/>
  <pageMargins left="0.75" right="0.75" top="1" bottom="1" header="0.4921259845" footer="0.492125984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B9"/>
  <sheetViews>
    <sheetView workbookViewId="0">
      <selection activeCell="B4" sqref="B4"/>
    </sheetView>
  </sheetViews>
  <sheetFormatPr defaultColWidth="11.42578125" defaultRowHeight="12.75" x14ac:dyDescent="0.2"/>
  <sheetData>
    <row r="1" spans="1:2" x14ac:dyDescent="0.2">
      <c r="A1" s="3" t="s">
        <v>62</v>
      </c>
      <c r="B1" s="10" t="s">
        <v>63</v>
      </c>
    </row>
    <row r="2" spans="1:2" x14ac:dyDescent="0.2">
      <c r="A2" s="3" t="s">
        <v>61</v>
      </c>
      <c r="B2" s="10">
        <v>5</v>
      </c>
    </row>
    <row r="4" spans="1:2" x14ac:dyDescent="0.2">
      <c r="B4" s="18" t="str">
        <f>"You ordered " &amp; B2 &amp; " " &amp; B1 &amp; " today!"</f>
        <v>You ordered 5 computers today!</v>
      </c>
    </row>
    <row r="9" spans="1:2" x14ac:dyDescent="0.2">
      <c r="B9" s="3"/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3" sqref="A3"/>
    </sheetView>
  </sheetViews>
  <sheetFormatPr defaultRowHeight="12.75" x14ac:dyDescent="0.2"/>
  <cols>
    <col min="1" max="1" width="11.42578125" customWidth="1"/>
    <col min="2" max="2" width="11.85546875" customWidth="1"/>
    <col min="4" max="4" width="11.7109375" customWidth="1"/>
  </cols>
  <sheetData>
    <row r="1" spans="1:4" x14ac:dyDescent="0.2">
      <c r="A1" t="s">
        <v>64</v>
      </c>
      <c r="D1" s="5">
        <f ca="1">TODAY()</f>
        <v>43108</v>
      </c>
    </row>
    <row r="3" spans="1:4" x14ac:dyDescent="0.2">
      <c r="A3" t="str">
        <f ca="1">A1&amp; " " &amp;TEXT(D1,"MM/DD/YYYY")</f>
        <v>actual status:  01/08/2018</v>
      </c>
    </row>
    <row r="5" spans="1:4" x14ac:dyDescent="0.2">
      <c r="A5" t="s">
        <v>65</v>
      </c>
      <c r="D5" s="63">
        <v>0.60416666666666663</v>
      </c>
    </row>
    <row r="7" spans="1:4" x14ac:dyDescent="0.2">
      <c r="A7" t="str">
        <f>" Today " &amp; A5 &amp; " at " &amp; TEXT(D5,"hh:mm AM/PM")</f>
        <v xml:space="preserve"> Today Shutdown at 02:30 PM</v>
      </c>
    </row>
  </sheetData>
  <phoneticPr fontId="0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B10"/>
  <sheetViews>
    <sheetView workbookViewId="0">
      <selection activeCell="B8" sqref="B8"/>
    </sheetView>
  </sheetViews>
  <sheetFormatPr defaultColWidth="11.42578125" defaultRowHeight="12.75" x14ac:dyDescent="0.2"/>
  <sheetData>
    <row r="1" spans="1:2" x14ac:dyDescent="0.2">
      <c r="A1" s="9" t="s">
        <v>43</v>
      </c>
      <c r="B1" s="9" t="s">
        <v>44</v>
      </c>
    </row>
    <row r="2" spans="1:2" x14ac:dyDescent="0.2">
      <c r="A2">
        <v>10</v>
      </c>
      <c r="B2" s="3">
        <v>1</v>
      </c>
    </row>
    <row r="3" spans="1:2" x14ac:dyDescent="0.2">
      <c r="A3">
        <v>11</v>
      </c>
      <c r="B3" s="19">
        <f t="shared" ref="B3:B10" si="0">B2+(A2&lt;A3)</f>
        <v>2</v>
      </c>
    </row>
    <row r="4" spans="1:2" x14ac:dyDescent="0.2">
      <c r="A4">
        <v>12</v>
      </c>
      <c r="B4" s="19">
        <f t="shared" si="0"/>
        <v>3</v>
      </c>
    </row>
    <row r="5" spans="1:2" x14ac:dyDescent="0.2">
      <c r="A5">
        <v>12</v>
      </c>
      <c r="B5" s="19">
        <f t="shared" si="0"/>
        <v>3</v>
      </c>
    </row>
    <row r="6" spans="1:2" x14ac:dyDescent="0.2">
      <c r="A6">
        <v>13</v>
      </c>
      <c r="B6" s="19">
        <f t="shared" si="0"/>
        <v>4</v>
      </c>
    </row>
    <row r="7" spans="1:2" x14ac:dyDescent="0.2">
      <c r="A7">
        <v>14</v>
      </c>
      <c r="B7" s="19">
        <f t="shared" si="0"/>
        <v>5</v>
      </c>
    </row>
    <row r="8" spans="1:2" x14ac:dyDescent="0.2">
      <c r="A8">
        <v>14</v>
      </c>
      <c r="B8" s="19">
        <f t="shared" si="0"/>
        <v>5</v>
      </c>
    </row>
    <row r="9" spans="1:2" x14ac:dyDescent="0.2">
      <c r="A9">
        <v>14</v>
      </c>
      <c r="B9" s="19">
        <f t="shared" si="0"/>
        <v>5</v>
      </c>
    </row>
    <row r="10" spans="1:2" x14ac:dyDescent="0.2">
      <c r="A10">
        <v>15</v>
      </c>
      <c r="B10" s="19">
        <f t="shared" si="0"/>
        <v>6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B10"/>
  <sheetViews>
    <sheetView workbookViewId="0">
      <selection activeCell="B5" sqref="B5"/>
    </sheetView>
  </sheetViews>
  <sheetFormatPr defaultColWidth="11.42578125" defaultRowHeight="12.75" x14ac:dyDescent="0.2"/>
  <cols>
    <col min="1" max="1" width="25.140625" customWidth="1"/>
    <col min="2" max="2" width="14.5703125" customWidth="1"/>
  </cols>
  <sheetData>
    <row r="1" spans="1:2" x14ac:dyDescent="0.2">
      <c r="A1" s="3" t="s">
        <v>68</v>
      </c>
      <c r="B1" s="5">
        <v>38278</v>
      </c>
    </row>
    <row r="2" spans="1:2" x14ac:dyDescent="0.2">
      <c r="A2" s="3" t="s">
        <v>69</v>
      </c>
      <c r="B2" s="5">
        <v>37573</v>
      </c>
    </row>
    <row r="3" spans="1:2" x14ac:dyDescent="0.2">
      <c r="A3" s="3" t="s">
        <v>66</v>
      </c>
      <c r="B3" s="22">
        <v>55900</v>
      </c>
    </row>
    <row r="5" spans="1:2" x14ac:dyDescent="0.2">
      <c r="A5" s="3" t="s">
        <v>67</v>
      </c>
      <c r="B5" s="22">
        <f>B3/(B1-B2)</f>
        <v>79.290780141843967</v>
      </c>
    </row>
    <row r="10" spans="1:2" x14ac:dyDescent="0.2">
      <c r="B10" s="3"/>
    </row>
  </sheetData>
  <phoneticPr fontId="0" type="noConversion"/>
  <pageMargins left="0.75" right="0.75" top="1" bottom="1" header="0.4921259845" footer="0.492125984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G4"/>
  <sheetViews>
    <sheetView workbookViewId="0">
      <selection activeCell="C4" sqref="C4"/>
    </sheetView>
  </sheetViews>
  <sheetFormatPr defaultColWidth="11.42578125" defaultRowHeight="12.75" x14ac:dyDescent="0.2"/>
  <cols>
    <col min="1" max="1" width="7.5703125" customWidth="1"/>
    <col min="2" max="2" width="7.7109375" customWidth="1"/>
  </cols>
  <sheetData>
    <row r="1" spans="1:7" x14ac:dyDescent="0.2">
      <c r="C1" s="9" t="s">
        <v>43</v>
      </c>
    </row>
    <row r="2" spans="1:7" x14ac:dyDescent="0.2">
      <c r="C2" s="65">
        <v>1000</v>
      </c>
    </row>
    <row r="3" spans="1:7" x14ac:dyDescent="0.2">
      <c r="A3" t="s">
        <v>125</v>
      </c>
      <c r="B3" s="15">
        <v>0.115</v>
      </c>
      <c r="C3" s="65">
        <f>C2-(C2*$B$3)</f>
        <v>885</v>
      </c>
      <c r="E3" s="20"/>
      <c r="F3" s="20"/>
      <c r="G3" s="20"/>
    </row>
    <row r="4" spans="1:7" x14ac:dyDescent="0.2">
      <c r="A4" t="s">
        <v>126</v>
      </c>
      <c r="B4" s="15">
        <f>B3/(1-B3)</f>
        <v>0.12994350282485875</v>
      </c>
      <c r="C4" s="65">
        <f>C3+(C3*$B$4)</f>
        <v>1000</v>
      </c>
      <c r="E4" s="20"/>
      <c r="F4" s="20"/>
      <c r="G4" s="20"/>
    </row>
  </sheetData>
  <phoneticPr fontId="0" type="noConversion"/>
  <pageMargins left="0.75" right="0.75" top="1" bottom="1" header="0.4921259845" footer="0.492125984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D6"/>
  <sheetViews>
    <sheetView workbookViewId="0">
      <selection activeCell="D22" sqref="D22"/>
    </sheetView>
  </sheetViews>
  <sheetFormatPr defaultColWidth="11.42578125" defaultRowHeight="12.75" x14ac:dyDescent="0.2"/>
  <cols>
    <col min="1" max="2" width="11.42578125" customWidth="1"/>
    <col min="3" max="3" width="14.28515625" customWidth="1"/>
    <col min="4" max="4" width="17.42578125" customWidth="1"/>
    <col min="5" max="5" width="13.42578125" customWidth="1"/>
  </cols>
  <sheetData>
    <row r="1" spans="1:4" x14ac:dyDescent="0.2">
      <c r="A1" s="2" t="s">
        <v>45</v>
      </c>
      <c r="B1" s="9" t="s">
        <v>115</v>
      </c>
      <c r="C1" s="9" t="s">
        <v>116</v>
      </c>
      <c r="D1" s="9" t="s">
        <v>117</v>
      </c>
    </row>
    <row r="2" spans="1:4" x14ac:dyDescent="0.2">
      <c r="A2" t="s">
        <v>70</v>
      </c>
      <c r="B2" s="45">
        <v>35670</v>
      </c>
      <c r="C2" s="45">
        <v>41235</v>
      </c>
      <c r="D2" s="55">
        <f>1-(B2/C2)</f>
        <v>0.13495816660603854</v>
      </c>
    </row>
    <row r="3" spans="1:4" x14ac:dyDescent="0.2">
      <c r="A3" t="s">
        <v>71</v>
      </c>
      <c r="B3" s="45">
        <v>21467</v>
      </c>
      <c r="C3" s="45">
        <v>21978</v>
      </c>
      <c r="D3" s="55">
        <f>1-(B3/C3)</f>
        <v>2.3250523250523236E-2</v>
      </c>
    </row>
    <row r="4" spans="1:4" x14ac:dyDescent="0.2">
      <c r="A4" t="s">
        <v>72</v>
      </c>
      <c r="B4" s="45">
        <v>17689</v>
      </c>
      <c r="C4" s="45">
        <v>19876</v>
      </c>
      <c r="D4" s="55">
        <f>1-(B4/C4)</f>
        <v>0.11003219963775412</v>
      </c>
    </row>
    <row r="5" spans="1:4" x14ac:dyDescent="0.2">
      <c r="A5" t="s">
        <v>73</v>
      </c>
      <c r="B5" s="45">
        <v>25345</v>
      </c>
      <c r="C5" s="45">
        <v>31235</v>
      </c>
      <c r="D5" s="55">
        <f>1-(B5/C5)</f>
        <v>0.18857051384664636</v>
      </c>
    </row>
    <row r="6" spans="1:4" x14ac:dyDescent="0.2">
      <c r="A6" t="s">
        <v>74</v>
      </c>
      <c r="B6" s="45">
        <v>19876</v>
      </c>
      <c r="C6" s="45">
        <v>23535</v>
      </c>
      <c r="D6" s="55">
        <f>1-(B6/C6)</f>
        <v>0.15547057573826217</v>
      </c>
    </row>
  </sheetData>
  <phoneticPr fontId="0" type="noConversion"/>
  <conditionalFormatting sqref="D2:D6">
    <cfRule type="expression" dxfId="0" priority="1" stopIfTrue="1">
      <formula>D2=MAX($D$2:$D$6)</formula>
    </cfRule>
  </conditionalFormatting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D12"/>
  <sheetViews>
    <sheetView workbookViewId="0">
      <selection activeCell="B6" sqref="B6"/>
    </sheetView>
  </sheetViews>
  <sheetFormatPr defaultColWidth="11.42578125" defaultRowHeight="12.75" x14ac:dyDescent="0.2"/>
  <cols>
    <col min="1" max="1" width="17" customWidth="1"/>
    <col min="2" max="2" width="14.42578125" customWidth="1"/>
    <col min="3" max="3" width="17.140625" customWidth="1"/>
  </cols>
  <sheetData>
    <row r="1" spans="1:4" x14ac:dyDescent="0.2">
      <c r="A1" s="3" t="s">
        <v>16</v>
      </c>
      <c r="B1" s="4">
        <v>38796</v>
      </c>
    </row>
    <row r="4" spans="1:4" x14ac:dyDescent="0.2">
      <c r="A4" s="2" t="s">
        <v>17</v>
      </c>
      <c r="B4" s="2" t="s">
        <v>18</v>
      </c>
      <c r="C4" s="9" t="s">
        <v>19</v>
      </c>
    </row>
    <row r="5" spans="1:4" x14ac:dyDescent="0.2">
      <c r="A5" t="s">
        <v>54</v>
      </c>
      <c r="B5" s="5">
        <v>25206</v>
      </c>
      <c r="C5" s="26">
        <f>$B$1-B5</f>
        <v>13590</v>
      </c>
      <c r="D5" s="5"/>
    </row>
    <row r="6" spans="1:4" x14ac:dyDescent="0.2">
      <c r="A6" t="s">
        <v>55</v>
      </c>
      <c r="B6" s="5">
        <v>18549</v>
      </c>
      <c r="C6" s="26">
        <f>$B$1-B6</f>
        <v>20247</v>
      </c>
    </row>
    <row r="7" spans="1:4" x14ac:dyDescent="0.2">
      <c r="A7" t="s">
        <v>56</v>
      </c>
      <c r="B7" s="5">
        <v>28254</v>
      </c>
      <c r="C7" s="26">
        <f>$B$1-B7</f>
        <v>10542</v>
      </c>
    </row>
    <row r="8" spans="1:4" x14ac:dyDescent="0.2">
      <c r="A8" t="s">
        <v>57</v>
      </c>
      <c r="B8" s="5">
        <v>23965</v>
      </c>
      <c r="C8" s="26">
        <f>$B$1-B8</f>
        <v>14831</v>
      </c>
    </row>
    <row r="9" spans="1:4" x14ac:dyDescent="0.2">
      <c r="A9" t="s">
        <v>58</v>
      </c>
      <c r="B9" s="5">
        <v>25183</v>
      </c>
      <c r="C9" s="26">
        <f>$B$1-B9</f>
        <v>13613</v>
      </c>
    </row>
    <row r="10" spans="1:4" x14ac:dyDescent="0.2">
      <c r="B10" s="5"/>
      <c r="C10" s="26"/>
    </row>
    <row r="11" spans="1:4" x14ac:dyDescent="0.2">
      <c r="B11" s="5"/>
      <c r="C11" s="26"/>
    </row>
    <row r="12" spans="1:4" x14ac:dyDescent="0.2">
      <c r="B12" s="5"/>
      <c r="C12" s="26"/>
    </row>
  </sheetData>
  <phoneticPr fontId="0" type="noConversion"/>
  <pageMargins left="0.75" right="0.75" top="1" bottom="1" header="0.4921259845" footer="0.492125984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E12"/>
  <sheetViews>
    <sheetView workbookViewId="0">
      <selection activeCell="E5" sqref="E5"/>
    </sheetView>
  </sheetViews>
  <sheetFormatPr defaultColWidth="11.42578125" defaultRowHeight="12.75" x14ac:dyDescent="0.2"/>
  <cols>
    <col min="1" max="1" width="9.85546875" customWidth="1"/>
    <col min="2" max="2" width="11.28515625" style="10" customWidth="1"/>
    <col min="3" max="3" width="3.28515625" customWidth="1"/>
    <col min="4" max="4" width="12.42578125" customWidth="1"/>
    <col min="5" max="5" width="9.5703125" customWidth="1"/>
  </cols>
  <sheetData>
    <row r="1" spans="1:5" x14ac:dyDescent="0.2">
      <c r="A1" s="9" t="s">
        <v>46</v>
      </c>
      <c r="B1" s="9" t="s">
        <v>50</v>
      </c>
    </row>
    <row r="2" spans="1:5" x14ac:dyDescent="0.2">
      <c r="A2" s="5">
        <v>38624</v>
      </c>
      <c r="B2" s="10">
        <v>33</v>
      </c>
      <c r="D2" t="s">
        <v>128</v>
      </c>
      <c r="E2" s="3">
        <f>B2+B3</f>
        <v>78</v>
      </c>
    </row>
    <row r="3" spans="1:5" x14ac:dyDescent="0.2">
      <c r="A3" s="5">
        <v>38625</v>
      </c>
      <c r="B3" s="10">
        <v>45</v>
      </c>
      <c r="D3" t="s">
        <v>47</v>
      </c>
      <c r="E3" s="3">
        <v>200</v>
      </c>
    </row>
    <row r="4" spans="1:5" x14ac:dyDescent="0.2">
      <c r="A4" s="5"/>
    </row>
    <row r="5" spans="1:5" x14ac:dyDescent="0.2">
      <c r="A5" s="5"/>
      <c r="D5" t="s">
        <v>48</v>
      </c>
      <c r="E5" s="14">
        <f>E3-E2</f>
        <v>122</v>
      </c>
    </row>
    <row r="6" spans="1:5" x14ac:dyDescent="0.2">
      <c r="A6" s="5"/>
      <c r="D6" t="s">
        <v>49</v>
      </c>
      <c r="E6" s="23">
        <f>1-E2/E3</f>
        <v>0.61</v>
      </c>
    </row>
    <row r="7" spans="1:5" x14ac:dyDescent="0.2">
      <c r="E7" s="14"/>
    </row>
    <row r="8" spans="1:5" x14ac:dyDescent="0.2">
      <c r="B8" s="7"/>
      <c r="D8" t="s">
        <v>50</v>
      </c>
      <c r="E8" s="23">
        <f>100%-E6</f>
        <v>0.39</v>
      </c>
    </row>
    <row r="12" spans="1:5" x14ac:dyDescent="0.2">
      <c r="E12" s="14"/>
    </row>
  </sheetData>
  <phoneticPr fontId="0" type="noConversion"/>
  <pageMargins left="0.75" right="0.75" top="1" bottom="1" header="0.4921259845" footer="0.492125984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D9"/>
  <sheetViews>
    <sheetView workbookViewId="0">
      <selection activeCell="B7" sqref="B7"/>
    </sheetView>
  </sheetViews>
  <sheetFormatPr defaultColWidth="11.42578125" defaultRowHeight="12.75" x14ac:dyDescent="0.2"/>
  <cols>
    <col min="1" max="1" width="11.42578125" customWidth="1"/>
    <col min="2" max="2" width="13.85546875" customWidth="1"/>
    <col min="3" max="3" width="12.28515625" customWidth="1"/>
  </cols>
  <sheetData>
    <row r="1" spans="1:4" x14ac:dyDescent="0.2">
      <c r="A1" s="2" t="s">
        <v>52</v>
      </c>
      <c r="B1" s="2" t="s">
        <v>51</v>
      </c>
      <c r="D1">
        <v>0.62137100000000001</v>
      </c>
    </row>
    <row r="2" spans="1:4" x14ac:dyDescent="0.2">
      <c r="A2" s="13">
        <v>30</v>
      </c>
      <c r="B2" s="56">
        <f>A2/$D$1</f>
        <v>48.280334936776903</v>
      </c>
    </row>
    <row r="3" spans="1:4" x14ac:dyDescent="0.2">
      <c r="A3" s="13">
        <v>50</v>
      </c>
      <c r="B3" s="56">
        <f t="shared" ref="B3:B8" si="0">A3/$D$1</f>
        <v>80.467224894628174</v>
      </c>
    </row>
    <row r="4" spans="1:4" x14ac:dyDescent="0.2">
      <c r="A4" s="13">
        <v>70</v>
      </c>
      <c r="B4" s="56">
        <f t="shared" si="0"/>
        <v>112.65411485247944</v>
      </c>
    </row>
    <row r="5" spans="1:4" x14ac:dyDescent="0.2">
      <c r="A5" s="13">
        <v>90</v>
      </c>
      <c r="B5" s="56">
        <f t="shared" si="0"/>
        <v>144.8410048103307</v>
      </c>
    </row>
    <row r="6" spans="1:4" x14ac:dyDescent="0.2">
      <c r="A6" s="13">
        <v>100</v>
      </c>
      <c r="B6" s="56">
        <f t="shared" si="0"/>
        <v>160.93444978925635</v>
      </c>
    </row>
    <row r="7" spans="1:4" x14ac:dyDescent="0.2">
      <c r="A7" s="13">
        <v>110</v>
      </c>
      <c r="B7" s="56">
        <f t="shared" si="0"/>
        <v>177.02789476818197</v>
      </c>
    </row>
    <row r="8" spans="1:4" x14ac:dyDescent="0.2">
      <c r="A8" s="13">
        <v>120</v>
      </c>
      <c r="B8" s="56">
        <f t="shared" si="0"/>
        <v>193.12133974710761</v>
      </c>
    </row>
    <row r="9" spans="1:4" x14ac:dyDescent="0.2">
      <c r="C9" s="14"/>
    </row>
  </sheetData>
  <phoneticPr fontId="0" type="noConversion"/>
  <pageMargins left="0.75" right="0.75" top="1" bottom="1" header="0.4921259845" footer="0.492125984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F11"/>
  <sheetViews>
    <sheetView workbookViewId="0">
      <selection activeCell="B2" sqref="B2:B10"/>
    </sheetView>
  </sheetViews>
  <sheetFormatPr defaultColWidth="11.42578125" defaultRowHeight="12.75" x14ac:dyDescent="0.2"/>
  <cols>
    <col min="1" max="1" width="17.85546875" style="10" customWidth="1"/>
    <col min="2" max="3" width="13.7109375" style="10" customWidth="1"/>
  </cols>
  <sheetData>
    <row r="1" spans="1:6" x14ac:dyDescent="0.2">
      <c r="A1" s="9" t="s">
        <v>53</v>
      </c>
      <c r="B1" s="41" t="s">
        <v>75</v>
      </c>
      <c r="C1" s="57"/>
      <c r="D1" s="36">
        <v>196.85814400000001</v>
      </c>
      <c r="F1" s="19"/>
    </row>
    <row r="2" spans="1:6" x14ac:dyDescent="0.2">
      <c r="A2" s="24">
        <v>1000</v>
      </c>
      <c r="B2" s="12">
        <f>A2/$D$1</f>
        <v>5.079800000552682</v>
      </c>
      <c r="D2" s="19"/>
      <c r="F2" s="19"/>
    </row>
    <row r="3" spans="1:6" x14ac:dyDescent="0.2">
      <c r="A3" s="24">
        <v>1200</v>
      </c>
      <c r="B3" s="12">
        <f t="shared" ref="B3:B10" si="0">A3/$D$1</f>
        <v>6.0957600006632182</v>
      </c>
      <c r="D3" s="19"/>
      <c r="F3" s="19"/>
    </row>
    <row r="4" spans="1:6" x14ac:dyDescent="0.2">
      <c r="A4" s="24">
        <v>1400</v>
      </c>
      <c r="B4" s="12">
        <f t="shared" si="0"/>
        <v>7.1117200007737544</v>
      </c>
      <c r="D4" s="19"/>
      <c r="F4" s="19"/>
    </row>
    <row r="5" spans="1:6" x14ac:dyDescent="0.2">
      <c r="A5" s="24">
        <v>1500</v>
      </c>
      <c r="B5" s="12">
        <f t="shared" si="0"/>
        <v>7.619700000829023</v>
      </c>
      <c r="D5" s="19"/>
      <c r="F5" s="19"/>
    </row>
    <row r="6" spans="1:6" x14ac:dyDescent="0.2">
      <c r="A6" s="24">
        <v>2000</v>
      </c>
      <c r="B6" s="12">
        <f t="shared" si="0"/>
        <v>10.159600001105364</v>
      </c>
    </row>
    <row r="7" spans="1:6" x14ac:dyDescent="0.2">
      <c r="A7" s="24">
        <v>2500</v>
      </c>
      <c r="B7" s="12">
        <f t="shared" si="0"/>
        <v>12.699500001381704</v>
      </c>
    </row>
    <row r="8" spans="1:6" x14ac:dyDescent="0.2">
      <c r="A8" s="24">
        <v>3000</v>
      </c>
      <c r="B8" s="12">
        <f t="shared" si="0"/>
        <v>15.239400001658046</v>
      </c>
    </row>
    <row r="9" spans="1:6" x14ac:dyDescent="0.2">
      <c r="A9" s="24">
        <v>5000</v>
      </c>
      <c r="B9" s="12">
        <f t="shared" si="0"/>
        <v>25.399000002763408</v>
      </c>
    </row>
    <row r="10" spans="1:6" x14ac:dyDescent="0.2">
      <c r="A10" s="24">
        <v>10000</v>
      </c>
      <c r="B10" s="12">
        <f t="shared" si="0"/>
        <v>50.798000005526816</v>
      </c>
    </row>
    <row r="11" spans="1:6" x14ac:dyDescent="0.2">
      <c r="A11" s="24"/>
      <c r="B11"/>
      <c r="C11"/>
    </row>
  </sheetData>
  <phoneticPr fontId="0" type="noConversion"/>
  <pageMargins left="0.75" right="0.75" top="1" bottom="1" header="0.4921259845" footer="0.492125984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B11"/>
  <sheetViews>
    <sheetView workbookViewId="0">
      <selection activeCell="B6" sqref="B6"/>
    </sheetView>
  </sheetViews>
  <sheetFormatPr defaultColWidth="11.42578125" defaultRowHeight="12.75" x14ac:dyDescent="0.2"/>
  <cols>
    <col min="1" max="1" width="11.42578125" customWidth="1"/>
    <col min="2" max="2" width="14.7109375" customWidth="1"/>
  </cols>
  <sheetData>
    <row r="1" spans="1:2" x14ac:dyDescent="0.2">
      <c r="A1" s="3" t="s">
        <v>76</v>
      </c>
      <c r="B1" s="7">
        <v>150</v>
      </c>
    </row>
    <row r="3" spans="1:2" x14ac:dyDescent="0.2">
      <c r="A3" t="s">
        <v>0</v>
      </c>
      <c r="B3" s="37">
        <f>$B$1/158.98722</f>
        <v>0.94347206020710339</v>
      </c>
    </row>
    <row r="4" spans="1:2" x14ac:dyDescent="0.2">
      <c r="A4" t="s">
        <v>1</v>
      </c>
      <c r="B4" s="37">
        <f>$B$1/3.78541</f>
        <v>39.62582652869834</v>
      </c>
    </row>
    <row r="5" spans="1:2" x14ac:dyDescent="0.2">
      <c r="A5" t="s">
        <v>2</v>
      </c>
      <c r="B5" s="37">
        <f>$B$1/1.10124073122385</f>
        <v>136.20999999999947</v>
      </c>
    </row>
    <row r="6" spans="1:2" x14ac:dyDescent="0.2">
      <c r="A6" t="s">
        <v>3</v>
      </c>
      <c r="B6" s="37">
        <f>$B$1/0.5506</f>
        <v>272.43007628042136</v>
      </c>
    </row>
    <row r="7" spans="1:2" x14ac:dyDescent="0.2">
      <c r="B7" s="37"/>
    </row>
    <row r="11" spans="1:2" x14ac:dyDescent="0.2">
      <c r="B11" s="3"/>
    </row>
  </sheetData>
  <phoneticPr fontId="0" type="noConversion"/>
  <pageMargins left="0.75" right="0.75" top="1" bottom="1" header="0.4921259845" footer="0.492125984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C16"/>
  <sheetViews>
    <sheetView workbookViewId="0">
      <selection activeCell="B2" sqref="B2:B14"/>
    </sheetView>
  </sheetViews>
  <sheetFormatPr defaultColWidth="11.42578125" defaultRowHeight="12.75" x14ac:dyDescent="0.2"/>
  <cols>
    <col min="1" max="2" width="11.42578125" customWidth="1"/>
    <col min="3" max="3" width="32" customWidth="1"/>
  </cols>
  <sheetData>
    <row r="1" spans="1:3" x14ac:dyDescent="0.2">
      <c r="A1" s="9" t="s">
        <v>5</v>
      </c>
      <c r="B1" s="9" t="s">
        <v>4</v>
      </c>
      <c r="C1" s="7"/>
    </row>
    <row r="2" spans="1:3" x14ac:dyDescent="0.2">
      <c r="A2" s="25">
        <v>30</v>
      </c>
      <c r="B2" s="38">
        <f>(A2*1.8) + 32</f>
        <v>86</v>
      </c>
      <c r="C2" s="14"/>
    </row>
    <row r="3" spans="1:3" x14ac:dyDescent="0.2">
      <c r="A3" s="25">
        <v>25</v>
      </c>
      <c r="B3" s="38">
        <f>(A3*1.8) + 32</f>
        <v>77</v>
      </c>
      <c r="C3" s="14"/>
    </row>
    <row r="4" spans="1:3" x14ac:dyDescent="0.2">
      <c r="A4" s="25">
        <v>20</v>
      </c>
      <c r="B4" s="38">
        <f t="shared" ref="B4:B14" si="0">(A4*1.8) + 32</f>
        <v>68</v>
      </c>
      <c r="C4" s="14"/>
    </row>
    <row r="5" spans="1:3" x14ac:dyDescent="0.2">
      <c r="A5" s="25">
        <v>15</v>
      </c>
      <c r="B5" s="38">
        <f t="shared" si="0"/>
        <v>59</v>
      </c>
      <c r="C5" s="14"/>
    </row>
    <row r="6" spans="1:3" x14ac:dyDescent="0.2">
      <c r="A6" s="25">
        <v>10</v>
      </c>
      <c r="B6" s="38">
        <f t="shared" si="0"/>
        <v>50</v>
      </c>
      <c r="C6" s="14"/>
    </row>
    <row r="7" spans="1:3" x14ac:dyDescent="0.2">
      <c r="A7" s="25">
        <v>5</v>
      </c>
      <c r="B7" s="38">
        <f t="shared" si="0"/>
        <v>41</v>
      </c>
      <c r="C7" s="14"/>
    </row>
    <row r="8" spans="1:3" x14ac:dyDescent="0.2">
      <c r="A8" s="25">
        <v>0</v>
      </c>
      <c r="B8" s="38">
        <f t="shared" si="0"/>
        <v>32</v>
      </c>
      <c r="C8" s="14"/>
    </row>
    <row r="9" spans="1:3" x14ac:dyDescent="0.2">
      <c r="A9" s="25">
        <v>-5</v>
      </c>
      <c r="B9" s="38">
        <f t="shared" si="0"/>
        <v>23</v>
      </c>
      <c r="C9" s="14"/>
    </row>
    <row r="10" spans="1:3" x14ac:dyDescent="0.2">
      <c r="A10" s="25">
        <v>-10</v>
      </c>
      <c r="B10" s="38">
        <f t="shared" si="0"/>
        <v>14</v>
      </c>
      <c r="C10" s="14"/>
    </row>
    <row r="11" spans="1:3" x14ac:dyDescent="0.2">
      <c r="A11" s="25">
        <v>-15</v>
      </c>
      <c r="B11" s="38">
        <f t="shared" si="0"/>
        <v>5</v>
      </c>
      <c r="C11" s="14"/>
    </row>
    <row r="12" spans="1:3" x14ac:dyDescent="0.2">
      <c r="A12" s="25">
        <v>-20</v>
      </c>
      <c r="B12" s="38">
        <f t="shared" si="0"/>
        <v>-4</v>
      </c>
      <c r="C12" s="14"/>
    </row>
    <row r="13" spans="1:3" x14ac:dyDescent="0.2">
      <c r="A13" s="25">
        <v>-25</v>
      </c>
      <c r="B13" s="38">
        <f t="shared" si="0"/>
        <v>-13</v>
      </c>
      <c r="C13" s="14"/>
    </row>
    <row r="14" spans="1:3" x14ac:dyDescent="0.2">
      <c r="A14" s="25">
        <v>-30</v>
      </c>
      <c r="B14" s="38">
        <f t="shared" si="0"/>
        <v>-22</v>
      </c>
      <c r="C14" s="14"/>
    </row>
    <row r="15" spans="1:3" x14ac:dyDescent="0.2">
      <c r="A15" s="25"/>
      <c r="B15" s="38"/>
      <c r="C15" s="14"/>
    </row>
    <row r="16" spans="1:3" x14ac:dyDescent="0.2">
      <c r="A16" s="25"/>
      <c r="B16" s="38"/>
      <c r="C16" s="14"/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B2" sqref="B2:B14"/>
    </sheetView>
  </sheetViews>
  <sheetFormatPr defaultRowHeight="12.75" x14ac:dyDescent="0.2"/>
  <cols>
    <col min="1" max="1" width="14.85546875" customWidth="1"/>
    <col min="2" max="2" width="16.85546875" customWidth="1"/>
  </cols>
  <sheetData>
    <row r="1" spans="1:2" x14ac:dyDescent="0.2">
      <c r="A1" s="9" t="s">
        <v>4</v>
      </c>
      <c r="B1" s="9" t="s">
        <v>5</v>
      </c>
    </row>
    <row r="2" spans="1:2" x14ac:dyDescent="0.2">
      <c r="A2" s="38">
        <v>100</v>
      </c>
      <c r="B2" s="39">
        <f>(A2-32) / 1.8</f>
        <v>37.777777777777779</v>
      </c>
    </row>
    <row r="3" spans="1:2" x14ac:dyDescent="0.2">
      <c r="A3" s="38">
        <v>90</v>
      </c>
      <c r="B3" s="39">
        <f>(A3-32) / 1.8</f>
        <v>32.222222222222221</v>
      </c>
    </row>
    <row r="4" spans="1:2" x14ac:dyDescent="0.2">
      <c r="A4" s="38">
        <v>80</v>
      </c>
      <c r="B4" s="39">
        <f t="shared" ref="B4:B14" si="0">(A4-32) / 1.8</f>
        <v>26.666666666666664</v>
      </c>
    </row>
    <row r="5" spans="1:2" x14ac:dyDescent="0.2">
      <c r="A5" s="38">
        <v>70</v>
      </c>
      <c r="B5" s="39">
        <f t="shared" si="0"/>
        <v>21.111111111111111</v>
      </c>
    </row>
    <row r="6" spans="1:2" x14ac:dyDescent="0.2">
      <c r="A6" s="38">
        <v>60</v>
      </c>
      <c r="B6" s="39">
        <f t="shared" si="0"/>
        <v>15.555555555555555</v>
      </c>
    </row>
    <row r="7" spans="1:2" x14ac:dyDescent="0.2">
      <c r="A7" s="38">
        <v>50</v>
      </c>
      <c r="B7" s="39">
        <f t="shared" si="0"/>
        <v>10</v>
      </c>
    </row>
    <row r="8" spans="1:2" x14ac:dyDescent="0.2">
      <c r="A8" s="38">
        <v>40</v>
      </c>
      <c r="B8" s="39">
        <f t="shared" si="0"/>
        <v>4.4444444444444446</v>
      </c>
    </row>
    <row r="9" spans="1:2" x14ac:dyDescent="0.2">
      <c r="A9" s="38">
        <v>30</v>
      </c>
      <c r="B9" s="39">
        <f t="shared" si="0"/>
        <v>-1.1111111111111112</v>
      </c>
    </row>
    <row r="10" spans="1:2" x14ac:dyDescent="0.2">
      <c r="A10" s="38">
        <v>20</v>
      </c>
      <c r="B10" s="39">
        <f t="shared" si="0"/>
        <v>-6.6666666666666661</v>
      </c>
    </row>
    <row r="11" spans="1:2" x14ac:dyDescent="0.2">
      <c r="A11" s="38">
        <v>10</v>
      </c>
      <c r="B11" s="39">
        <f t="shared" si="0"/>
        <v>-12.222222222222221</v>
      </c>
    </row>
    <row r="12" spans="1:2" x14ac:dyDescent="0.2">
      <c r="A12" s="38">
        <v>0</v>
      </c>
      <c r="B12" s="39">
        <f t="shared" si="0"/>
        <v>-17.777777777777779</v>
      </c>
    </row>
    <row r="13" spans="1:2" x14ac:dyDescent="0.2">
      <c r="A13" s="38">
        <v>-10</v>
      </c>
      <c r="B13" s="39">
        <f t="shared" si="0"/>
        <v>-23.333333333333332</v>
      </c>
    </row>
    <row r="14" spans="1:2" x14ac:dyDescent="0.2">
      <c r="A14" s="38">
        <v>-20</v>
      </c>
      <c r="B14" s="39">
        <f t="shared" si="0"/>
        <v>-28.888888888888889</v>
      </c>
    </row>
    <row r="15" spans="1:2" x14ac:dyDescent="0.2">
      <c r="A15" s="38"/>
      <c r="B15" s="39"/>
    </row>
    <row r="16" spans="1:2" x14ac:dyDescent="0.2">
      <c r="A16" s="38"/>
      <c r="B16" s="39"/>
    </row>
  </sheetData>
  <phoneticPr fontId="0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C8"/>
  <sheetViews>
    <sheetView workbookViewId="0">
      <selection activeCell="B5" sqref="B5"/>
    </sheetView>
  </sheetViews>
  <sheetFormatPr defaultColWidth="11.42578125" defaultRowHeight="12.75" x14ac:dyDescent="0.2"/>
  <cols>
    <col min="1" max="1" width="16.140625" customWidth="1"/>
  </cols>
  <sheetData>
    <row r="1" spans="1:3" x14ac:dyDescent="0.2">
      <c r="A1" t="s">
        <v>77</v>
      </c>
      <c r="B1" s="59">
        <v>25500</v>
      </c>
    </row>
    <row r="2" spans="1:3" x14ac:dyDescent="0.2">
      <c r="A2" t="s">
        <v>42</v>
      </c>
      <c r="B2" s="1">
        <v>0.08</v>
      </c>
    </row>
    <row r="3" spans="1:3" x14ac:dyDescent="0.2">
      <c r="A3" t="s">
        <v>79</v>
      </c>
      <c r="B3" s="1">
        <v>0.1</v>
      </c>
    </row>
    <row r="5" spans="1:3" x14ac:dyDescent="0.2">
      <c r="A5" t="s">
        <v>78</v>
      </c>
      <c r="B5" s="59">
        <f>B1*(1+B2)*(1-B3)</f>
        <v>24786</v>
      </c>
      <c r="C5" s="59">
        <f>B1*1.08*0.9</f>
        <v>24786</v>
      </c>
    </row>
    <row r="6" spans="1:3" x14ac:dyDescent="0.2">
      <c r="B6" s="66">
        <f>B1*(1-B3)*(1+B2)</f>
        <v>24786</v>
      </c>
    </row>
    <row r="8" spans="1:3" x14ac:dyDescent="0.2">
      <c r="B8" s="15"/>
    </row>
  </sheetData>
  <phoneticPr fontId="0" type="noConversion"/>
  <pageMargins left="0.75" right="0.75" top="1" bottom="1" header="0.4921259845" footer="0.492125984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C4" sqref="C4:C11"/>
    </sheetView>
  </sheetViews>
  <sheetFormatPr defaultRowHeight="12.75" x14ac:dyDescent="0.2"/>
  <cols>
    <col min="1" max="1" width="10.140625" bestFit="1" customWidth="1"/>
  </cols>
  <sheetData>
    <row r="1" spans="1:5" x14ac:dyDescent="0.2">
      <c r="A1" s="3" t="s">
        <v>81</v>
      </c>
      <c r="B1" s="3">
        <v>1500</v>
      </c>
      <c r="C1" s="6">
        <v>1</v>
      </c>
    </row>
    <row r="2" spans="1:5" x14ac:dyDescent="0.2">
      <c r="B2" s="3"/>
      <c r="C2" s="6"/>
    </row>
    <row r="3" spans="1:5" x14ac:dyDescent="0.2">
      <c r="A3" s="2" t="s">
        <v>46</v>
      </c>
      <c r="B3" s="2" t="s">
        <v>12</v>
      </c>
      <c r="C3" s="47" t="s">
        <v>80</v>
      </c>
    </row>
    <row r="4" spans="1:5" x14ac:dyDescent="0.2">
      <c r="A4" s="5">
        <f ca="1">TODAY()</f>
        <v>43108</v>
      </c>
      <c r="B4">
        <v>1356</v>
      </c>
      <c r="C4" s="15">
        <f>B4/$B$1</f>
        <v>0.90400000000000003</v>
      </c>
      <c r="E4" s="46"/>
    </row>
    <row r="5" spans="1:5" x14ac:dyDescent="0.2">
      <c r="A5" s="5">
        <f ca="1">A4+1</f>
        <v>43109</v>
      </c>
      <c r="B5">
        <v>1578</v>
      </c>
      <c r="C5" s="15">
        <f t="shared" ref="C5:C11" si="0">B5/$B$1</f>
        <v>1.052</v>
      </c>
    </row>
    <row r="6" spans="1:5" x14ac:dyDescent="0.2">
      <c r="A6" s="5">
        <f t="shared" ref="A6:A11" ca="1" si="1">A5+1</f>
        <v>43110</v>
      </c>
      <c r="B6">
        <v>1879</v>
      </c>
      <c r="C6" s="15">
        <f t="shared" si="0"/>
        <v>1.2526666666666666</v>
      </c>
    </row>
    <row r="7" spans="1:5" x14ac:dyDescent="0.2">
      <c r="A7" s="5">
        <f t="shared" ca="1" si="1"/>
        <v>43111</v>
      </c>
      <c r="B7">
        <v>567</v>
      </c>
      <c r="C7" s="15">
        <f t="shared" si="0"/>
        <v>0.378</v>
      </c>
    </row>
    <row r="8" spans="1:5" x14ac:dyDescent="0.2">
      <c r="A8" s="5">
        <f t="shared" ca="1" si="1"/>
        <v>43112</v>
      </c>
      <c r="B8">
        <v>897</v>
      </c>
      <c r="C8" s="15">
        <f t="shared" si="0"/>
        <v>0.59799999999999998</v>
      </c>
    </row>
    <row r="9" spans="1:5" x14ac:dyDescent="0.2">
      <c r="A9" s="5">
        <f t="shared" ca="1" si="1"/>
        <v>43113</v>
      </c>
      <c r="B9">
        <v>1289</v>
      </c>
      <c r="C9" s="15">
        <f t="shared" si="0"/>
        <v>0.85933333333333328</v>
      </c>
    </row>
    <row r="10" spans="1:5" x14ac:dyDescent="0.2">
      <c r="A10" s="5">
        <f t="shared" ca="1" si="1"/>
        <v>43114</v>
      </c>
      <c r="B10">
        <v>1760</v>
      </c>
      <c r="C10" s="15">
        <f t="shared" si="0"/>
        <v>1.1733333333333333</v>
      </c>
    </row>
    <row r="11" spans="1:5" x14ac:dyDescent="0.2">
      <c r="A11" s="5">
        <f t="shared" ca="1" si="1"/>
        <v>43115</v>
      </c>
      <c r="B11">
        <v>1499</v>
      </c>
      <c r="C11" s="15">
        <f t="shared" si="0"/>
        <v>0.9993333333333333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C2" sqref="C2"/>
    </sheetView>
  </sheetViews>
  <sheetFormatPr defaultRowHeight="12.75" x14ac:dyDescent="0.2"/>
  <cols>
    <col min="1" max="2" width="15.42578125" bestFit="1" customWidth="1"/>
    <col min="3" max="4" width="13.42578125" bestFit="1" customWidth="1"/>
  </cols>
  <sheetData>
    <row r="1" spans="1:4" x14ac:dyDescent="0.2">
      <c r="A1" s="3" t="s">
        <v>83</v>
      </c>
      <c r="B1" s="3" t="s">
        <v>129</v>
      </c>
      <c r="C1" s="3" t="s">
        <v>82</v>
      </c>
    </row>
    <row r="2" spans="1:4" x14ac:dyDescent="0.2">
      <c r="A2" s="48">
        <f ca="1">NOW()</f>
        <v>43108.938810648149</v>
      </c>
      <c r="B2" s="48">
        <f ca="1">NOW()+3.75</f>
        <v>43112.688810648149</v>
      </c>
      <c r="C2" s="49">
        <f ca="1">B2-A2</f>
        <v>3.75</v>
      </c>
      <c r="D2" s="48">
        <f ca="1">B2-A2</f>
        <v>3.75</v>
      </c>
    </row>
    <row r="27" spans="7:7" x14ac:dyDescent="0.2">
      <c r="G27" s="40"/>
    </row>
  </sheetData>
  <phoneticPr fontId="0" type="noConversion"/>
  <pageMargins left="0.75" right="0.75" top="1" bottom="1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2" sqref="D2"/>
    </sheetView>
  </sheetViews>
  <sheetFormatPr defaultRowHeight="12.75" x14ac:dyDescent="0.2"/>
  <cols>
    <col min="1" max="1" width="9" customWidth="1"/>
    <col min="2" max="2" width="14.140625" style="56" customWidth="1"/>
    <col min="3" max="3" width="11.42578125" customWidth="1"/>
    <col min="4" max="4" width="12.42578125" customWidth="1"/>
  </cols>
  <sheetData>
    <row r="1" spans="1:4" x14ac:dyDescent="0.2">
      <c r="A1" s="2" t="s">
        <v>45</v>
      </c>
      <c r="B1" s="58" t="s">
        <v>118</v>
      </c>
      <c r="C1" s="9" t="s">
        <v>85</v>
      </c>
      <c r="D1" s="9" t="s">
        <v>119</v>
      </c>
    </row>
    <row r="2" spans="1:4" x14ac:dyDescent="0.2">
      <c r="A2" t="s">
        <v>84</v>
      </c>
      <c r="B2" s="56">
        <v>6.0282</v>
      </c>
      <c r="C2" s="59">
        <v>15</v>
      </c>
      <c r="D2" s="59">
        <f t="shared" ref="D2:D8" si="0">C2/B2</f>
        <v>2.4883049666567136</v>
      </c>
    </row>
    <row r="3" spans="1:4" x14ac:dyDescent="0.2">
      <c r="A3" t="s">
        <v>86</v>
      </c>
      <c r="B3" s="56">
        <v>26.791999999999998</v>
      </c>
      <c r="C3" s="59">
        <v>35</v>
      </c>
      <c r="D3" s="59">
        <f t="shared" si="0"/>
        <v>1.3063601074947746</v>
      </c>
    </row>
    <row r="4" spans="1:4" x14ac:dyDescent="0.2">
      <c r="A4" t="s">
        <v>87</v>
      </c>
      <c r="B4" s="56">
        <v>40.187999999999995</v>
      </c>
      <c r="C4" s="59">
        <v>11.5</v>
      </c>
      <c r="D4" s="59">
        <f t="shared" si="0"/>
        <v>0.28615507116552208</v>
      </c>
    </row>
    <row r="5" spans="1:4" x14ac:dyDescent="0.2">
      <c r="A5" t="s">
        <v>88</v>
      </c>
      <c r="B5" s="56">
        <v>2.5</v>
      </c>
      <c r="C5" s="59">
        <v>3.59</v>
      </c>
      <c r="D5" s="59">
        <f t="shared" si="0"/>
        <v>1.4359999999999999</v>
      </c>
    </row>
    <row r="6" spans="1:4" x14ac:dyDescent="0.2">
      <c r="A6" t="s">
        <v>89</v>
      </c>
      <c r="B6" s="56">
        <v>4.0187999999999997</v>
      </c>
      <c r="C6" s="59">
        <v>5</v>
      </c>
      <c r="D6" s="59">
        <f t="shared" si="0"/>
        <v>1.2441524833283568</v>
      </c>
    </row>
    <row r="7" spans="1:4" x14ac:dyDescent="0.2">
      <c r="A7" t="s">
        <v>90</v>
      </c>
      <c r="B7" s="56">
        <v>6.6979999999999995</v>
      </c>
      <c r="C7" s="59">
        <v>5</v>
      </c>
      <c r="D7" s="59">
        <f t="shared" si="0"/>
        <v>0.74649148999701409</v>
      </c>
    </row>
    <row r="8" spans="1:4" x14ac:dyDescent="0.2">
      <c r="A8" t="s">
        <v>91</v>
      </c>
      <c r="B8" s="56">
        <v>4.6885999999999992</v>
      </c>
      <c r="C8" s="59">
        <v>0.98</v>
      </c>
      <c r="D8" s="59">
        <f t="shared" si="0"/>
        <v>0.20901761719916395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C19"/>
  <sheetViews>
    <sheetView workbookViewId="0">
      <selection activeCell="B1" sqref="B1"/>
    </sheetView>
  </sheetViews>
  <sheetFormatPr defaultColWidth="11.42578125" defaultRowHeight="12.75" x14ac:dyDescent="0.2"/>
  <cols>
    <col min="1" max="1" width="19.42578125" customWidth="1"/>
    <col min="2" max="2" width="15.42578125" customWidth="1"/>
  </cols>
  <sheetData>
    <row r="1" spans="1:3" x14ac:dyDescent="0.2">
      <c r="A1" s="3" t="s">
        <v>20</v>
      </c>
      <c r="B1" s="3" t="s">
        <v>21</v>
      </c>
      <c r="C1" s="6">
        <v>-0.15</v>
      </c>
    </row>
    <row r="3" spans="1:3" x14ac:dyDescent="0.2">
      <c r="A3" s="2" t="s">
        <v>29</v>
      </c>
      <c r="B3" s="2" t="s">
        <v>22</v>
      </c>
      <c r="C3" s="2" t="s">
        <v>23</v>
      </c>
    </row>
    <row r="4" spans="1:3" x14ac:dyDescent="0.2">
      <c r="A4" t="s">
        <v>24</v>
      </c>
      <c r="B4" s="59">
        <v>11.45</v>
      </c>
      <c r="C4" s="60">
        <f>B4+(B4*$C$1)</f>
        <v>9.7324999999999999</v>
      </c>
    </row>
    <row r="5" spans="1:3" x14ac:dyDescent="0.2">
      <c r="A5" t="s">
        <v>25</v>
      </c>
      <c r="B5" s="59">
        <v>14</v>
      </c>
      <c r="C5" s="60">
        <f>B5+(B5*$C$1)</f>
        <v>11.9</v>
      </c>
    </row>
    <row r="6" spans="1:3" x14ac:dyDescent="0.2">
      <c r="A6" t="s">
        <v>26</v>
      </c>
      <c r="B6" s="59">
        <v>18.899999999999999</v>
      </c>
      <c r="C6" s="60">
        <f>B6+(B6*$C$1)</f>
        <v>16.064999999999998</v>
      </c>
    </row>
    <row r="7" spans="1:3" x14ac:dyDescent="0.2">
      <c r="A7" t="s">
        <v>27</v>
      </c>
      <c r="B7" s="59">
        <v>34.67</v>
      </c>
      <c r="C7" s="60">
        <f>B7+(B7*$C$1)</f>
        <v>29.469500000000004</v>
      </c>
    </row>
    <row r="8" spans="1:3" x14ac:dyDescent="0.2">
      <c r="A8" t="s">
        <v>28</v>
      </c>
      <c r="B8" s="59">
        <v>131.99</v>
      </c>
      <c r="C8" s="60">
        <f>B8+(B8*$C$1)</f>
        <v>112.1915</v>
      </c>
    </row>
    <row r="19" spans="2:2" x14ac:dyDescent="0.2">
      <c r="B19" s="3"/>
    </row>
  </sheetData>
  <phoneticPr fontId="0" type="noConversion"/>
  <pageMargins left="0.75" right="0.75" top="1" bottom="1" header="0.4921259845" footer="0.492125984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6" sqref="B6"/>
    </sheetView>
  </sheetViews>
  <sheetFormatPr defaultRowHeight="12.75" x14ac:dyDescent="0.2"/>
  <cols>
    <col min="1" max="1" width="9.140625" style="46"/>
    <col min="2" max="2" width="10.85546875" style="46" customWidth="1"/>
    <col min="3" max="4" width="9.140625" style="46"/>
  </cols>
  <sheetData>
    <row r="1" spans="1:4" x14ac:dyDescent="0.2">
      <c r="A1" s="69" t="s">
        <v>92</v>
      </c>
      <c r="B1" s="69" t="s">
        <v>93</v>
      </c>
      <c r="C1" s="69"/>
      <c r="D1" s="69" t="s">
        <v>94</v>
      </c>
    </row>
    <row r="2" spans="1:4" x14ac:dyDescent="0.2">
      <c r="A2" s="70">
        <v>10</v>
      </c>
      <c r="B2" s="70">
        <v>50</v>
      </c>
      <c r="D2" s="46">
        <f>B2*A2</f>
        <v>500</v>
      </c>
    </row>
    <row r="4" spans="1:4" x14ac:dyDescent="0.2">
      <c r="A4" s="46">
        <v>2</v>
      </c>
      <c r="B4" s="70">
        <f>$B$2*($A$2/A4)</f>
        <v>250</v>
      </c>
      <c r="D4" s="46">
        <f>B4*A4</f>
        <v>500</v>
      </c>
    </row>
    <row r="5" spans="1:4" x14ac:dyDescent="0.2">
      <c r="A5" s="46">
        <v>4</v>
      </c>
      <c r="B5" s="70">
        <f>$B$2*($A$2/A5)</f>
        <v>125</v>
      </c>
      <c r="D5" s="46">
        <f>B5*A5</f>
        <v>500</v>
      </c>
    </row>
    <row r="6" spans="1:4" x14ac:dyDescent="0.2">
      <c r="A6" s="46">
        <v>6</v>
      </c>
      <c r="B6" s="70">
        <f>$B$2*($A$2/A6)</f>
        <v>83.333333333333343</v>
      </c>
      <c r="D6" s="46">
        <f>B6*A6</f>
        <v>500.00000000000006</v>
      </c>
    </row>
    <row r="7" spans="1:4" x14ac:dyDescent="0.2">
      <c r="A7" s="46">
        <v>8</v>
      </c>
      <c r="B7" s="70">
        <f>$B$2*($A$2/A7)</f>
        <v>62.5</v>
      </c>
      <c r="D7" s="46">
        <f>B7*A7</f>
        <v>500</v>
      </c>
    </row>
  </sheetData>
  <phoneticPr fontId="0" type="noConversion"/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C4" sqref="C4:C9"/>
    </sheetView>
  </sheetViews>
  <sheetFormatPr defaultRowHeight="12.75" x14ac:dyDescent="0.2"/>
  <cols>
    <col min="1" max="1" width="9.140625" style="10"/>
    <col min="2" max="2" width="15.42578125" style="10" customWidth="1"/>
    <col min="3" max="3" width="13" style="51" customWidth="1"/>
    <col min="4" max="4" width="4.28515625" customWidth="1"/>
  </cols>
  <sheetData>
    <row r="1" spans="1:5" x14ac:dyDescent="0.2">
      <c r="A1" s="9" t="s">
        <v>95</v>
      </c>
      <c r="B1" s="9" t="s">
        <v>96</v>
      </c>
      <c r="C1" s="50" t="s">
        <v>97</v>
      </c>
      <c r="E1" s="3" t="s">
        <v>94</v>
      </c>
    </row>
    <row r="2" spans="1:5" x14ac:dyDescent="0.2">
      <c r="A2" s="10">
        <v>14</v>
      </c>
      <c r="B2" s="10">
        <v>8.5</v>
      </c>
      <c r="C2" s="51">
        <v>5</v>
      </c>
      <c r="E2">
        <f>A2*B2*C2</f>
        <v>595</v>
      </c>
    </row>
    <row r="4" spans="1:5" x14ac:dyDescent="0.2">
      <c r="A4" s="10">
        <v>10</v>
      </c>
      <c r="B4" s="10">
        <v>8</v>
      </c>
      <c r="C4" s="67">
        <f t="shared" ref="C4:C9" si="0">ROUNDUP(C$2*A$2*B$2/(A4*B4),0)</f>
        <v>8</v>
      </c>
      <c r="D4" s="56"/>
      <c r="E4">
        <f t="shared" ref="E4:E9" si="1">A4*B4*C4</f>
        <v>640</v>
      </c>
    </row>
    <row r="5" spans="1:5" x14ac:dyDescent="0.2">
      <c r="A5" s="10">
        <v>8</v>
      </c>
      <c r="B5" s="10">
        <v>8</v>
      </c>
      <c r="C5" s="67">
        <f t="shared" si="0"/>
        <v>10</v>
      </c>
      <c r="E5">
        <f t="shared" si="1"/>
        <v>640</v>
      </c>
    </row>
    <row r="6" spans="1:5" x14ac:dyDescent="0.2">
      <c r="A6" s="10">
        <v>8</v>
      </c>
      <c r="B6" s="10">
        <v>8.5</v>
      </c>
      <c r="C6" s="67">
        <f t="shared" si="0"/>
        <v>9</v>
      </c>
      <c r="E6">
        <f t="shared" si="1"/>
        <v>612</v>
      </c>
    </row>
    <row r="7" spans="1:5" x14ac:dyDescent="0.2">
      <c r="A7" s="10">
        <v>7</v>
      </c>
      <c r="B7" s="10">
        <v>8</v>
      </c>
      <c r="C7" s="67">
        <f t="shared" si="0"/>
        <v>11</v>
      </c>
      <c r="E7">
        <f t="shared" si="1"/>
        <v>616</v>
      </c>
    </row>
    <row r="8" spans="1:5" x14ac:dyDescent="0.2">
      <c r="A8" s="10">
        <v>7</v>
      </c>
      <c r="B8" s="10">
        <v>8.5</v>
      </c>
      <c r="C8" s="67">
        <f t="shared" si="0"/>
        <v>10</v>
      </c>
      <c r="E8">
        <f t="shared" si="1"/>
        <v>595</v>
      </c>
    </row>
    <row r="9" spans="1:5" x14ac:dyDescent="0.2">
      <c r="A9" s="10">
        <v>6</v>
      </c>
      <c r="B9" s="10">
        <v>8</v>
      </c>
      <c r="C9" s="67">
        <f t="shared" si="0"/>
        <v>13</v>
      </c>
      <c r="E9">
        <f t="shared" si="1"/>
        <v>624</v>
      </c>
    </row>
  </sheetData>
  <phoneticPr fontId="0" type="noConversion"/>
  <pageMargins left="0.75" right="0.75" top="1" bottom="1" header="0.5" footer="0.5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5" sqref="C5:C10"/>
    </sheetView>
  </sheetViews>
  <sheetFormatPr defaultRowHeight="12.75" x14ac:dyDescent="0.2"/>
  <cols>
    <col min="1" max="1" width="11.5703125" customWidth="1"/>
    <col min="2" max="2" width="14.85546875" customWidth="1"/>
    <col min="3" max="3" width="11.28515625" bestFit="1" customWidth="1"/>
  </cols>
  <sheetData>
    <row r="1" spans="1:3" x14ac:dyDescent="0.2">
      <c r="A1" s="3" t="s">
        <v>98</v>
      </c>
      <c r="B1" s="59">
        <v>199000</v>
      </c>
    </row>
    <row r="2" spans="1:3" x14ac:dyDescent="0.2">
      <c r="A2" s="3" t="s">
        <v>12</v>
      </c>
      <c r="B2">
        <v>30</v>
      </c>
    </row>
    <row r="4" spans="1:3" x14ac:dyDescent="0.2">
      <c r="A4" s="2" t="s">
        <v>99</v>
      </c>
      <c r="B4" s="2" t="s">
        <v>12</v>
      </c>
      <c r="C4" s="9" t="s">
        <v>103</v>
      </c>
    </row>
    <row r="5" spans="1:3" x14ac:dyDescent="0.2">
      <c r="A5" t="s">
        <v>7</v>
      </c>
      <c r="B5" s="10">
        <v>5</v>
      </c>
      <c r="C5" s="59">
        <f t="shared" ref="C5:C10" si="0">B5*$B$1/$B$2</f>
        <v>33166.666666666664</v>
      </c>
    </row>
    <row r="6" spans="1:3" x14ac:dyDescent="0.2">
      <c r="A6" t="s">
        <v>6</v>
      </c>
      <c r="B6" s="10">
        <v>9</v>
      </c>
      <c r="C6" s="59">
        <f t="shared" si="0"/>
        <v>59700</v>
      </c>
    </row>
    <row r="7" spans="1:3" x14ac:dyDescent="0.2">
      <c r="A7" t="s">
        <v>100</v>
      </c>
      <c r="B7" s="10">
        <v>3</v>
      </c>
      <c r="C7" s="59">
        <f t="shared" si="0"/>
        <v>19900</v>
      </c>
    </row>
    <row r="8" spans="1:3" x14ac:dyDescent="0.2">
      <c r="A8" t="s">
        <v>101</v>
      </c>
      <c r="B8" s="10">
        <v>2</v>
      </c>
      <c r="C8" s="59">
        <f t="shared" si="0"/>
        <v>13266.666666666666</v>
      </c>
    </row>
    <row r="9" spans="1:3" x14ac:dyDescent="0.2">
      <c r="A9" t="s">
        <v>102</v>
      </c>
      <c r="B9" s="10">
        <v>7</v>
      </c>
      <c r="C9" s="59">
        <f t="shared" si="0"/>
        <v>46433.333333333336</v>
      </c>
    </row>
    <row r="10" spans="1:3" x14ac:dyDescent="0.2">
      <c r="A10" t="s">
        <v>104</v>
      </c>
      <c r="B10" s="10">
        <v>4</v>
      </c>
      <c r="C10" s="59">
        <f t="shared" si="0"/>
        <v>26533.333333333332</v>
      </c>
    </row>
  </sheetData>
  <phoneticPr fontId="0" type="noConversion"/>
  <pageMargins left="0.75" right="0.75" top="1" bottom="1" header="0.5" footer="0.5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4" sqref="B4"/>
    </sheetView>
  </sheetViews>
  <sheetFormatPr defaultRowHeight="12.75" x14ac:dyDescent="0.2"/>
  <cols>
    <col min="1" max="1" width="14.140625" style="52" customWidth="1"/>
    <col min="2" max="2" width="10.28515625" bestFit="1" customWidth="1"/>
  </cols>
  <sheetData>
    <row r="1" spans="1:2" x14ac:dyDescent="0.2">
      <c r="A1" s="52" t="s">
        <v>42</v>
      </c>
      <c r="B1" s="1">
        <v>0.33</v>
      </c>
    </row>
    <row r="2" spans="1:2" x14ac:dyDescent="0.2">
      <c r="A2" s="52" t="s">
        <v>105</v>
      </c>
      <c r="B2" s="59">
        <v>3500</v>
      </c>
    </row>
    <row r="3" spans="1:2" x14ac:dyDescent="0.2">
      <c r="A3" s="52" t="s">
        <v>106</v>
      </c>
      <c r="B3" s="59">
        <f>B2*B1</f>
        <v>1155</v>
      </c>
    </row>
    <row r="4" spans="1:2" x14ac:dyDescent="0.2">
      <c r="A4" s="52" t="s">
        <v>107</v>
      </c>
      <c r="B4" s="59">
        <f>B2-B3</f>
        <v>2345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5"/>
  <sheetViews>
    <sheetView workbookViewId="0">
      <selection activeCell="B5" sqref="B5"/>
    </sheetView>
  </sheetViews>
  <sheetFormatPr defaultRowHeight="12.75" x14ac:dyDescent="0.2"/>
  <cols>
    <col min="1" max="1" width="12.28515625" customWidth="1"/>
  </cols>
  <sheetData>
    <row r="2" spans="1:2" x14ac:dyDescent="0.2">
      <c r="A2" s="3" t="s">
        <v>22</v>
      </c>
      <c r="B2" s="59">
        <v>250</v>
      </c>
    </row>
    <row r="3" spans="1:2" x14ac:dyDescent="0.2">
      <c r="A3" s="3" t="s">
        <v>23</v>
      </c>
      <c r="B3" s="59">
        <v>131</v>
      </c>
    </row>
    <row r="4" spans="1:2" x14ac:dyDescent="0.2">
      <c r="A4" s="3" t="s">
        <v>120</v>
      </c>
      <c r="B4" s="59">
        <f>B2-B3</f>
        <v>119</v>
      </c>
    </row>
    <row r="5" spans="1:2" x14ac:dyDescent="0.2">
      <c r="A5" s="3" t="s">
        <v>108</v>
      </c>
      <c r="B5" s="15">
        <f>B4/B2</f>
        <v>0.47599999999999998</v>
      </c>
    </row>
  </sheetData>
  <phoneticPr fontId="0" type="noConversion"/>
  <pageMargins left="0.75" right="0.75" top="1" bottom="1" header="0.5" footer="0.5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8" sqref="C8"/>
    </sheetView>
  </sheetViews>
  <sheetFormatPr defaultRowHeight="12.75" x14ac:dyDescent="0.2"/>
  <cols>
    <col min="2" max="2" width="14.7109375" customWidth="1"/>
    <col min="3" max="3" width="21.28515625" customWidth="1"/>
    <col min="4" max="4" width="19.85546875" customWidth="1"/>
  </cols>
  <sheetData>
    <row r="1" spans="1:3" x14ac:dyDescent="0.2">
      <c r="A1" s="11" t="s">
        <v>110</v>
      </c>
      <c r="B1" s="11" t="s">
        <v>127</v>
      </c>
      <c r="C1" s="11" t="s">
        <v>109</v>
      </c>
    </row>
    <row r="2" spans="1:3" x14ac:dyDescent="0.2">
      <c r="A2" s="10">
        <v>3</v>
      </c>
      <c r="B2" s="10">
        <v>4</v>
      </c>
      <c r="C2" s="22">
        <f t="shared" ref="C2:C8" si="0">A2^(24/B2)</f>
        <v>729</v>
      </c>
    </row>
    <row r="3" spans="1:3" x14ac:dyDescent="0.2">
      <c r="A3" s="10">
        <v>3</v>
      </c>
      <c r="B3" s="10">
        <v>3.5</v>
      </c>
      <c r="C3" s="22">
        <f t="shared" si="0"/>
        <v>1869.3413115969424</v>
      </c>
    </row>
    <row r="4" spans="1:3" x14ac:dyDescent="0.2">
      <c r="A4" s="10">
        <v>3</v>
      </c>
      <c r="B4" s="10">
        <v>3</v>
      </c>
      <c r="C4" s="22">
        <f t="shared" si="0"/>
        <v>6561</v>
      </c>
    </row>
    <row r="5" spans="1:3" x14ac:dyDescent="0.2">
      <c r="A5" s="10">
        <v>3</v>
      </c>
      <c r="B5" s="10">
        <v>2.5</v>
      </c>
      <c r="C5" s="22">
        <f t="shared" si="0"/>
        <v>38050.822190391889</v>
      </c>
    </row>
    <row r="6" spans="1:3" x14ac:dyDescent="0.2">
      <c r="A6" s="10">
        <v>3</v>
      </c>
      <c r="B6" s="10">
        <v>2</v>
      </c>
      <c r="C6" s="22">
        <f t="shared" si="0"/>
        <v>531441</v>
      </c>
    </row>
    <row r="7" spans="1:3" x14ac:dyDescent="0.2">
      <c r="A7" s="10">
        <v>3</v>
      </c>
      <c r="B7" s="10">
        <v>1.5</v>
      </c>
      <c r="C7" s="22">
        <f t="shared" si="0"/>
        <v>43046721</v>
      </c>
    </row>
    <row r="8" spans="1:3" x14ac:dyDescent="0.2">
      <c r="A8" s="10">
        <v>3</v>
      </c>
      <c r="B8" s="10">
        <v>1</v>
      </c>
      <c r="C8" s="22">
        <f t="shared" si="0"/>
        <v>282429536481</v>
      </c>
    </row>
  </sheetData>
  <phoneticPr fontId="0" type="noConversion"/>
  <pageMargins left="0.75" right="0.75" top="1" bottom="1" header="0.5" footer="0.5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"/>
  <sheetViews>
    <sheetView workbookViewId="0">
      <selection activeCell="C4" sqref="C4"/>
    </sheetView>
  </sheetViews>
  <sheetFormatPr defaultRowHeight="12.75" x14ac:dyDescent="0.2"/>
  <cols>
    <col min="1" max="1" width="12.140625" customWidth="1"/>
    <col min="2" max="2" width="13.28515625" customWidth="1"/>
  </cols>
  <sheetData>
    <row r="2" spans="1:3" x14ac:dyDescent="0.2">
      <c r="A2" t="s">
        <v>111</v>
      </c>
      <c r="B2" t="s">
        <v>112</v>
      </c>
      <c r="C2">
        <v>90</v>
      </c>
    </row>
    <row r="3" spans="1:3" x14ac:dyDescent="0.2">
      <c r="A3" t="s">
        <v>112</v>
      </c>
      <c r="B3" t="s">
        <v>111</v>
      </c>
      <c r="C3">
        <v>75</v>
      </c>
    </row>
    <row r="4" spans="1:3" x14ac:dyDescent="0.2">
      <c r="C4">
        <f>(C2+C3)/2</f>
        <v>82.5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C9"/>
  <sheetViews>
    <sheetView workbookViewId="0">
      <selection activeCell="C4" sqref="C4:C8"/>
    </sheetView>
  </sheetViews>
  <sheetFormatPr defaultColWidth="11.42578125" defaultRowHeight="12.75" x14ac:dyDescent="0.2"/>
  <cols>
    <col min="1" max="1" width="16.85546875" customWidth="1"/>
  </cols>
  <sheetData>
    <row r="1" spans="1:3" x14ac:dyDescent="0.2">
      <c r="A1" s="2" t="s">
        <v>32</v>
      </c>
      <c r="C1">
        <v>0.80210000000000004</v>
      </c>
    </row>
    <row r="3" spans="1:3" x14ac:dyDescent="0.2">
      <c r="A3" s="2" t="s">
        <v>29</v>
      </c>
      <c r="B3" s="2" t="s">
        <v>30</v>
      </c>
      <c r="C3" s="2" t="s">
        <v>31</v>
      </c>
    </row>
    <row r="4" spans="1:3" x14ac:dyDescent="0.2">
      <c r="A4" t="s">
        <v>24</v>
      </c>
      <c r="B4" s="61">
        <v>30</v>
      </c>
      <c r="C4" s="62">
        <f>B4*$C$1</f>
        <v>24.063000000000002</v>
      </c>
    </row>
    <row r="5" spans="1:3" x14ac:dyDescent="0.2">
      <c r="A5" t="s">
        <v>25</v>
      </c>
      <c r="B5" s="61">
        <v>40</v>
      </c>
      <c r="C5" s="62">
        <f>B5*$C$1</f>
        <v>32.084000000000003</v>
      </c>
    </row>
    <row r="6" spans="1:3" x14ac:dyDescent="0.2">
      <c r="A6" t="s">
        <v>26</v>
      </c>
      <c r="B6" s="61">
        <v>50</v>
      </c>
      <c r="C6" s="62">
        <f>B6*$C$1</f>
        <v>40.105000000000004</v>
      </c>
    </row>
    <row r="7" spans="1:3" x14ac:dyDescent="0.2">
      <c r="A7" t="s">
        <v>27</v>
      </c>
      <c r="B7" s="61">
        <v>90</v>
      </c>
      <c r="C7" s="62">
        <f>B7*$C$1</f>
        <v>72.189000000000007</v>
      </c>
    </row>
    <row r="8" spans="1:3" x14ac:dyDescent="0.2">
      <c r="A8" t="s">
        <v>28</v>
      </c>
      <c r="B8" s="61">
        <v>120</v>
      </c>
      <c r="C8" s="62">
        <f>B8*$C$1</f>
        <v>96.25200000000001</v>
      </c>
    </row>
    <row r="9" spans="1:3" x14ac:dyDescent="0.2">
      <c r="C9" s="14"/>
    </row>
  </sheetData>
  <phoneticPr fontId="0" type="noConversion"/>
  <pageMargins left="0.75" right="0.75" top="1" bottom="1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C8"/>
  <sheetViews>
    <sheetView workbookViewId="0">
      <selection activeCell="B4" sqref="B4"/>
    </sheetView>
  </sheetViews>
  <sheetFormatPr defaultColWidth="11.42578125" defaultRowHeight="12.75" x14ac:dyDescent="0.2"/>
  <sheetData>
    <row r="1" spans="1:3" x14ac:dyDescent="0.2">
      <c r="A1" s="2" t="s">
        <v>33</v>
      </c>
      <c r="B1" s="11"/>
    </row>
    <row r="3" spans="1:3" x14ac:dyDescent="0.2">
      <c r="A3" s="9" t="s">
        <v>15</v>
      </c>
      <c r="B3" s="2" t="s">
        <v>34</v>
      </c>
    </row>
    <row r="4" spans="1:3" x14ac:dyDescent="0.2">
      <c r="A4" s="40">
        <v>0.53125</v>
      </c>
      <c r="B4" s="26">
        <f>A4*24*60</f>
        <v>765</v>
      </c>
      <c r="C4" s="40">
        <f>B4/24/60</f>
        <v>0.53125</v>
      </c>
    </row>
    <row r="5" spans="1:3" x14ac:dyDescent="0.2">
      <c r="A5" s="40">
        <v>0.6645833333333333</v>
      </c>
      <c r="B5" s="26">
        <f>A5*24*60</f>
        <v>957</v>
      </c>
      <c r="C5" s="40"/>
    </row>
    <row r="6" spans="1:3" x14ac:dyDescent="0.2">
      <c r="A6" s="40">
        <v>0.21736111111111112</v>
      </c>
      <c r="B6" s="26">
        <f>A6*24*60</f>
        <v>313</v>
      </c>
    </row>
    <row r="7" spans="1:3" x14ac:dyDescent="0.2">
      <c r="A7" s="40">
        <v>0.3611111111111111</v>
      </c>
      <c r="B7" s="26">
        <f>A7*24*60</f>
        <v>520</v>
      </c>
    </row>
    <row r="8" spans="1:3" x14ac:dyDescent="0.2">
      <c r="A8" s="40">
        <v>0.11388888888888889</v>
      </c>
      <c r="B8" s="26">
        <f>A8*24*60</f>
        <v>164</v>
      </c>
    </row>
  </sheetData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B8"/>
  <sheetViews>
    <sheetView workbookViewId="0">
      <selection activeCell="B4" sqref="B4"/>
    </sheetView>
  </sheetViews>
  <sheetFormatPr defaultColWidth="11.42578125" defaultRowHeight="12.75" x14ac:dyDescent="0.2"/>
  <cols>
    <col min="1" max="1" width="18.140625" style="10" customWidth="1"/>
    <col min="2" max="2" width="11.42578125" style="10" customWidth="1"/>
  </cols>
  <sheetData>
    <row r="1" spans="1:2" x14ac:dyDescent="0.2">
      <c r="A1" s="41" t="s">
        <v>33</v>
      </c>
      <c r="B1" s="11"/>
    </row>
    <row r="2" spans="1:2" x14ac:dyDescent="0.2">
      <c r="B2"/>
    </row>
    <row r="3" spans="1:2" x14ac:dyDescent="0.2">
      <c r="A3" s="9" t="s">
        <v>36</v>
      </c>
      <c r="B3" s="2" t="s">
        <v>35</v>
      </c>
    </row>
    <row r="4" spans="1:2" x14ac:dyDescent="0.2">
      <c r="A4" s="10">
        <v>212</v>
      </c>
      <c r="B4" s="31">
        <f>A4/24/60</f>
        <v>0.14722222222222223</v>
      </c>
    </row>
    <row r="5" spans="1:2" x14ac:dyDescent="0.2">
      <c r="A5" s="10">
        <v>59</v>
      </c>
      <c r="B5" s="31">
        <f>A5/24/60</f>
        <v>4.0972222222222222E-2</v>
      </c>
    </row>
    <row r="6" spans="1:2" x14ac:dyDescent="0.2">
      <c r="A6" s="10">
        <v>768</v>
      </c>
      <c r="B6" s="31">
        <f>A6/24/60</f>
        <v>0.53333333333333333</v>
      </c>
    </row>
    <row r="7" spans="1:2" x14ac:dyDescent="0.2">
      <c r="A7" s="10">
        <v>135</v>
      </c>
      <c r="B7" s="31">
        <f>A7/24/60</f>
        <v>9.375E-2</v>
      </c>
    </row>
    <row r="8" spans="1:2" x14ac:dyDescent="0.2">
      <c r="A8" s="10">
        <v>341</v>
      </c>
      <c r="B8" s="31">
        <f>A8/24/60</f>
        <v>0.23680555555555557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E12"/>
  <sheetViews>
    <sheetView workbookViewId="0">
      <selection activeCell="D5" sqref="D5:D10"/>
    </sheetView>
  </sheetViews>
  <sheetFormatPr defaultColWidth="11.42578125" defaultRowHeight="12.75" x14ac:dyDescent="0.2"/>
  <cols>
    <col min="1" max="1" width="11.42578125" customWidth="1"/>
    <col min="2" max="2" width="10" style="10" customWidth="1"/>
    <col min="3" max="3" width="11.42578125" style="10" customWidth="1"/>
    <col min="4" max="4" width="17.7109375" style="10" customWidth="1"/>
  </cols>
  <sheetData>
    <row r="1" spans="1:5" x14ac:dyDescent="0.2">
      <c r="A1" s="3" t="s">
        <v>37</v>
      </c>
    </row>
    <row r="4" spans="1:5" x14ac:dyDescent="0.2">
      <c r="A4" s="2" t="s">
        <v>38</v>
      </c>
      <c r="B4" s="9" t="s">
        <v>113</v>
      </c>
      <c r="C4" s="9" t="s">
        <v>1</v>
      </c>
      <c r="D4" s="9" t="s">
        <v>121</v>
      </c>
      <c r="E4" s="11"/>
    </row>
    <row r="5" spans="1:5" x14ac:dyDescent="0.2">
      <c r="A5" s="5">
        <v>37893</v>
      </c>
      <c r="B5" s="10">
        <v>505</v>
      </c>
      <c r="C5" s="12">
        <v>30</v>
      </c>
      <c r="D5" s="42">
        <f t="shared" ref="D5:D10" si="0">B5/C5</f>
        <v>16.833333333333332</v>
      </c>
    </row>
    <row r="6" spans="1:5" x14ac:dyDescent="0.2">
      <c r="A6" s="5">
        <v>37908</v>
      </c>
      <c r="B6" s="10">
        <v>560</v>
      </c>
      <c r="C6" s="12">
        <v>30.5</v>
      </c>
      <c r="D6" s="42">
        <f t="shared" si="0"/>
        <v>18.360655737704917</v>
      </c>
    </row>
    <row r="7" spans="1:5" x14ac:dyDescent="0.2">
      <c r="A7" s="5">
        <v>37915</v>
      </c>
      <c r="B7" s="10">
        <v>510</v>
      </c>
      <c r="C7" s="12">
        <v>29</v>
      </c>
      <c r="D7" s="42">
        <f t="shared" si="0"/>
        <v>17.586206896551722</v>
      </c>
    </row>
    <row r="8" spans="1:5" x14ac:dyDescent="0.2">
      <c r="A8" s="5">
        <v>37926</v>
      </c>
      <c r="B8" s="10">
        <v>600</v>
      </c>
      <c r="C8" s="12">
        <v>31</v>
      </c>
      <c r="D8" s="42">
        <f t="shared" si="0"/>
        <v>19.35483870967742</v>
      </c>
    </row>
    <row r="9" spans="1:5" x14ac:dyDescent="0.2">
      <c r="A9" s="5">
        <v>37930</v>
      </c>
      <c r="B9" s="10">
        <v>550</v>
      </c>
      <c r="C9" s="12">
        <v>28</v>
      </c>
      <c r="D9" s="42">
        <f t="shared" si="0"/>
        <v>19.642857142857142</v>
      </c>
    </row>
    <row r="10" spans="1:5" x14ac:dyDescent="0.2">
      <c r="A10" s="5">
        <v>37934</v>
      </c>
      <c r="B10" s="10">
        <v>499</v>
      </c>
      <c r="C10" s="12">
        <v>30</v>
      </c>
      <c r="D10" s="42">
        <f t="shared" si="0"/>
        <v>16.633333333333333</v>
      </c>
    </row>
    <row r="11" spans="1:5" x14ac:dyDescent="0.2">
      <c r="C11" s="12"/>
    </row>
    <row r="12" spans="1:5" x14ac:dyDescent="0.2">
      <c r="C12" s="12"/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E9"/>
  <sheetViews>
    <sheetView workbookViewId="0">
      <selection activeCell="B7" sqref="B7"/>
    </sheetView>
  </sheetViews>
  <sheetFormatPr defaultColWidth="11.42578125" defaultRowHeight="12.75" x14ac:dyDescent="0.2"/>
  <cols>
    <col min="1" max="1" width="22" customWidth="1"/>
    <col min="2" max="2" width="11.42578125" customWidth="1"/>
    <col min="3" max="3" width="5.7109375" customWidth="1"/>
  </cols>
  <sheetData>
    <row r="1" spans="1:5" x14ac:dyDescent="0.2">
      <c r="A1" s="21" t="s">
        <v>39</v>
      </c>
    </row>
    <row r="4" spans="1:5" x14ac:dyDescent="0.2">
      <c r="A4" s="3" t="s">
        <v>60</v>
      </c>
      <c r="B4">
        <v>185</v>
      </c>
      <c r="D4" s="14"/>
      <c r="E4" s="14"/>
    </row>
    <row r="5" spans="1:5" x14ac:dyDescent="0.2">
      <c r="A5" s="3" t="s">
        <v>40</v>
      </c>
      <c r="B5">
        <v>95</v>
      </c>
      <c r="D5" s="32" t="s">
        <v>114</v>
      </c>
      <c r="E5" s="32" t="s">
        <v>59</v>
      </c>
    </row>
    <row r="6" spans="1:5" x14ac:dyDescent="0.2">
      <c r="A6" s="3" t="s">
        <v>39</v>
      </c>
      <c r="B6" s="14">
        <f>(B4-100)*0.9</f>
        <v>76.5</v>
      </c>
      <c r="D6" s="33">
        <f>B5-B6</f>
        <v>18.5</v>
      </c>
      <c r="E6" s="34">
        <f>1-B5/B6</f>
        <v>-0.24183006535947715</v>
      </c>
    </row>
    <row r="7" spans="1:5" x14ac:dyDescent="0.2">
      <c r="A7" s="3" t="s">
        <v>124</v>
      </c>
      <c r="B7" s="14">
        <f>B4-100</f>
        <v>85</v>
      </c>
      <c r="D7" s="35">
        <f>B5-B7</f>
        <v>10</v>
      </c>
      <c r="E7" s="34">
        <f>1-B5/B7</f>
        <v>-0.11764705882352944</v>
      </c>
    </row>
    <row r="8" spans="1:5" x14ac:dyDescent="0.2">
      <c r="D8" s="35"/>
      <c r="E8" s="35"/>
    </row>
    <row r="9" spans="1:5" x14ac:dyDescent="0.2">
      <c r="E9" s="15"/>
    </row>
  </sheetData>
  <phoneticPr fontId="0" type="noConversion"/>
  <pageMargins left="0.75" right="0.75" top="1" bottom="1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G2"/>
  <sheetViews>
    <sheetView workbookViewId="0"/>
  </sheetViews>
  <sheetFormatPr defaultColWidth="11.42578125" defaultRowHeight="12.75" x14ac:dyDescent="0.2"/>
  <sheetData>
    <row r="1" spans="1:7" x14ac:dyDescent="0.2">
      <c r="A1" s="5">
        <f ca="1">TODAY()</f>
        <v>43108</v>
      </c>
      <c r="B1" s="5">
        <f ca="1">A1+1</f>
        <v>43109</v>
      </c>
      <c r="C1" s="5">
        <f ca="1">B1+1</f>
        <v>43110</v>
      </c>
      <c r="D1" s="5">
        <f ca="1">C1+1</f>
        <v>43111</v>
      </c>
      <c r="E1" s="5">
        <f ca="1">D1+1</f>
        <v>43112</v>
      </c>
      <c r="F1" s="5"/>
      <c r="G1" s="5"/>
    </row>
    <row r="2" spans="1:7" x14ac:dyDescent="0.2">
      <c r="A2" s="43">
        <f ca="1">A1</f>
        <v>43108</v>
      </c>
      <c r="B2" s="43">
        <f ca="1">B1</f>
        <v>43109</v>
      </c>
      <c r="C2" s="43">
        <f ca="1">C1</f>
        <v>43110</v>
      </c>
      <c r="D2" s="43">
        <f ca="1">D1</f>
        <v>43111</v>
      </c>
      <c r="E2" s="43">
        <f ca="1">E1</f>
        <v>43112</v>
      </c>
    </row>
  </sheetData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36</vt:i4>
      </vt:variant>
    </vt:vector>
  </HeadingPairs>
  <TitlesOfParts>
    <vt:vector size="36" baseType="lpstr">
      <vt:lpstr>production per hour</vt:lpstr>
      <vt:lpstr>days since birth</vt:lpstr>
      <vt:lpstr>price adjustment</vt:lpstr>
      <vt:lpstr>currency converter</vt:lpstr>
      <vt:lpstr>minutes since midnight</vt:lpstr>
      <vt:lpstr>time since midnight</vt:lpstr>
      <vt:lpstr>miles per gallon</vt:lpstr>
      <vt:lpstr>ideal weight</vt:lpstr>
      <vt:lpstr>format days</vt:lpstr>
      <vt:lpstr>add hours based upon first</vt:lpstr>
      <vt:lpstr>increment based upon previous</vt:lpstr>
      <vt:lpstr>date data</vt:lpstr>
      <vt:lpstr>price calcuation based on tax</vt:lpstr>
      <vt:lpstr>text concatenation</vt:lpstr>
      <vt:lpstr>text concatenation (2)</vt:lpstr>
      <vt:lpstr>rank</vt:lpstr>
      <vt:lpstr>average output</vt:lpstr>
      <vt:lpstr>value based upon previous</vt:lpstr>
      <vt:lpstr>highest margin formatting</vt:lpstr>
      <vt:lpstr>target goals</vt:lpstr>
      <vt:lpstr>mph converted to kmh</vt:lpstr>
      <vt:lpstr>feetminute to metersecond</vt:lpstr>
      <vt:lpstr>liter conversions</vt:lpstr>
      <vt:lpstr>celsius to fahrenheit</vt:lpstr>
      <vt:lpstr>fahrenheit</vt:lpstr>
      <vt:lpstr>price calculation</vt:lpstr>
      <vt:lpstr>percent of plan</vt:lpstr>
      <vt:lpstr>total hours</vt:lpstr>
      <vt:lpstr>price per pound</vt:lpstr>
      <vt:lpstr>piece per box</vt:lpstr>
      <vt:lpstr>manpower required</vt:lpstr>
      <vt:lpstr>shares</vt:lpstr>
      <vt:lpstr>net income</vt:lpstr>
      <vt:lpstr>differences</vt:lpstr>
      <vt:lpstr>exponential</vt:lpstr>
      <vt:lpstr>average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stone</dc:creator>
  <cp:lastModifiedBy>Brian Moriarty</cp:lastModifiedBy>
  <dcterms:created xsi:type="dcterms:W3CDTF">2003-10-01T09:06:42Z</dcterms:created>
  <dcterms:modified xsi:type="dcterms:W3CDTF">2018-01-09T06:32:02Z</dcterms:modified>
</cp:coreProperties>
</file>